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kzick\Downloads\"/>
    </mc:Choice>
  </mc:AlternateContent>
  <xr:revisionPtr revIDLastSave="0" documentId="13_ncr:1_{283679A3-97D2-4841-8F14-2421BFFAC92F}" xr6:coauthVersionLast="47" xr6:coauthVersionMax="47" xr10:uidLastSave="{00000000-0000-0000-0000-000000000000}"/>
  <bookViews>
    <workbookView xWindow="-108" yWindow="-108" windowWidth="23256" windowHeight="12576" xr2:uid="{00000000-000D-0000-FFFF-FFFF00000000}"/>
  </bookViews>
  <sheets>
    <sheet name="Template" sheetId="1" r:id="rId1"/>
    <sheet name="Revenue Accounts" sheetId="4" r:id="rId2"/>
    <sheet name="Expense Accounts" sheetId="5" r:id="rId3"/>
    <sheet name="Example 1" sheetId="6" r:id="rId4"/>
    <sheet name="Example 2" sheetId="7" r:id="rId5"/>
    <sheet name="Example 3"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8" l="1"/>
  <c r="F14" i="8"/>
  <c r="F59" i="7"/>
  <c r="F21" i="7"/>
  <c r="F64" i="6"/>
  <c r="F20" i="6"/>
  <c r="F28" i="8" l="1"/>
  <c r="F61" i="7"/>
  <c r="F66" i="6"/>
  <c r="F53" i="1"/>
  <c r="F18" i="1"/>
  <c r="F55" i="1" l="1"/>
  <c r="G12" i="8"/>
  <c r="G10" i="8"/>
  <c r="G11" i="8"/>
  <c r="E38" i="8"/>
  <c r="H26" i="8"/>
  <c r="G26" i="8"/>
  <c r="E25" i="8"/>
  <c r="E24" i="8"/>
  <c r="E23" i="8"/>
  <c r="E22" i="8"/>
  <c r="E21" i="8"/>
  <c r="E20" i="8"/>
  <c r="E19" i="8"/>
  <c r="H14" i="8"/>
  <c r="E13" i="8"/>
  <c r="E12" i="8"/>
  <c r="E11" i="8"/>
  <c r="E10" i="8"/>
  <c r="D35" i="7"/>
  <c r="E35" i="7" s="1"/>
  <c r="D36" i="7"/>
  <c r="E36" i="7" s="1"/>
  <c r="E37" i="7"/>
  <c r="D41" i="7"/>
  <c r="D40" i="7"/>
  <c r="D32" i="7"/>
  <c r="D31" i="7"/>
  <c r="E13" i="7"/>
  <c r="G14" i="8" l="1"/>
  <c r="G28" i="8" s="1"/>
  <c r="E26" i="8"/>
  <c r="E14" i="8"/>
  <c r="H28" i="8"/>
  <c r="E52" i="1"/>
  <c r="E28" i="8" l="1"/>
  <c r="E29" i="8" s="1"/>
  <c r="G10" i="7"/>
  <c r="E71" i="7" l="1"/>
  <c r="H59" i="7"/>
  <c r="G59" i="7"/>
  <c r="E49" i="7"/>
  <c r="E47" i="7"/>
  <c r="E54" i="7"/>
  <c r="E55" i="7"/>
  <c r="E52" i="7"/>
  <c r="E53" i="7"/>
  <c r="E57" i="7"/>
  <c r="E42" i="7"/>
  <c r="E46" i="7"/>
  <c r="E56" i="7"/>
  <c r="E48" i="7"/>
  <c r="E51" i="7"/>
  <c r="E50" i="7"/>
  <c r="E44" i="7"/>
  <c r="E41" i="7"/>
  <c r="E40" i="7"/>
  <c r="E39" i="7"/>
  <c r="E33" i="7"/>
  <c r="E32" i="7"/>
  <c r="E31" i="7"/>
  <c r="E29" i="7"/>
  <c r="E28" i="7"/>
  <c r="E27" i="7"/>
  <c r="E45" i="7"/>
  <c r="E43" i="7"/>
  <c r="H21" i="7"/>
  <c r="G21" i="7"/>
  <c r="E20" i="7"/>
  <c r="E19" i="7"/>
  <c r="E18" i="7"/>
  <c r="E17" i="7"/>
  <c r="E15" i="7"/>
  <c r="E14" i="7"/>
  <c r="E12" i="7"/>
  <c r="E11" i="7"/>
  <c r="E10" i="7"/>
  <c r="E58" i="6"/>
  <c r="G33" i="6"/>
  <c r="E28" i="6"/>
  <c r="E27" i="6"/>
  <c r="E26" i="6"/>
  <c r="E56" i="6"/>
  <c r="E57" i="6"/>
  <c r="E59" i="6"/>
  <c r="H12" i="6"/>
  <c r="G12" i="6"/>
  <c r="H10" i="6"/>
  <c r="G10" i="6"/>
  <c r="G61" i="7" l="1"/>
  <c r="E59" i="7"/>
  <c r="H61" i="7"/>
  <c r="E21" i="7"/>
  <c r="E55" i="6"/>
  <c r="E53" i="6"/>
  <c r="E52" i="6"/>
  <c r="E51" i="6"/>
  <c r="D38" i="6"/>
  <c r="E38" i="6" s="1"/>
  <c r="D37" i="6"/>
  <c r="E37" i="6" s="1"/>
  <c r="D32" i="6"/>
  <c r="E32" i="6" s="1"/>
  <c r="D31" i="6"/>
  <c r="E31" i="6" s="1"/>
  <c r="G11" i="6"/>
  <c r="E76" i="6"/>
  <c r="H64" i="6"/>
  <c r="G64" i="6"/>
  <c r="E63" i="6"/>
  <c r="E62" i="6"/>
  <c r="E61" i="6"/>
  <c r="E60" i="6"/>
  <c r="E50" i="6"/>
  <c r="E49" i="6"/>
  <c r="E48" i="6"/>
  <c r="E47" i="6"/>
  <c r="E46" i="6"/>
  <c r="E45" i="6"/>
  <c r="E44" i="6"/>
  <c r="E43" i="6"/>
  <c r="E42" i="6"/>
  <c r="E41" i="6"/>
  <c r="E40" i="6"/>
  <c r="E36" i="6"/>
  <c r="E34" i="6"/>
  <c r="E30" i="6"/>
  <c r="E18" i="6"/>
  <c r="E17" i="6"/>
  <c r="E16" i="6"/>
  <c r="E15" i="6"/>
  <c r="E14" i="6"/>
  <c r="E13" i="6"/>
  <c r="E12" i="6"/>
  <c r="E11" i="6"/>
  <c r="E10" i="6"/>
  <c r="E61" i="7" l="1"/>
  <c r="E62" i="7" s="1"/>
  <c r="E64" i="6"/>
  <c r="G20" i="6"/>
  <c r="G66" i="6" s="1"/>
  <c r="H20" i="6"/>
  <c r="H66" i="6" s="1"/>
  <c r="E20" i="6"/>
  <c r="E66" i="6" l="1"/>
  <c r="E67" i="6" s="1"/>
  <c r="E65" i="1" l="1"/>
  <c r="G53" i="1"/>
  <c r="H5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23" i="1"/>
  <c r="E9" i="1"/>
  <c r="E10" i="1"/>
  <c r="E11" i="1"/>
  <c r="E12" i="1"/>
  <c r="E13" i="1"/>
  <c r="E14" i="1"/>
  <c r="E15" i="1"/>
  <c r="E16" i="1"/>
  <c r="E17" i="1"/>
  <c r="E8" i="1"/>
  <c r="G18" i="1"/>
  <c r="H18" i="1"/>
  <c r="G55" i="1" l="1"/>
  <c r="H55" i="1"/>
  <c r="E18" i="1"/>
  <c r="E53" i="1"/>
  <c r="E55" i="1" l="1"/>
  <c r="E56" i="1" s="1"/>
</calcChain>
</file>

<file path=xl/sharedStrings.xml><?xml version="1.0" encoding="utf-8"?>
<sst xmlns="http://schemas.openxmlformats.org/spreadsheetml/2006/main" count="358" uniqueCount="239">
  <si>
    <t>(Insert State Council or Chapter Name Here)</t>
  </si>
  <si>
    <t>Annual Budget for Fiscal Year 2xxx, January 1 - December 31</t>
  </si>
  <si>
    <t xml:space="preserve"> Please note: Deficit budgets must include a Budget Narrative (Sample and Template found on ENA Brand Center)</t>
  </si>
  <si>
    <t>Description</t>
  </si>
  <si>
    <t>Cost</t>
  </si>
  <si>
    <t>Count</t>
  </si>
  <si>
    <t>2025 Approved</t>
  </si>
  <si>
    <t>2024 Actual</t>
  </si>
  <si>
    <t>2024 Budget</t>
  </si>
  <si>
    <t>2023 Actual</t>
  </si>
  <si>
    <t>REVENUES</t>
  </si>
  <si>
    <t>Item 1</t>
  </si>
  <si>
    <t>Item 2</t>
  </si>
  <si>
    <t>Item 3</t>
  </si>
  <si>
    <t>Item 4</t>
  </si>
  <si>
    <t>Item 5</t>
  </si>
  <si>
    <t>Item 6</t>
  </si>
  <si>
    <t>Item 7</t>
  </si>
  <si>
    <t>Item 8</t>
  </si>
  <si>
    <t>Item 9</t>
  </si>
  <si>
    <t>Item 10</t>
  </si>
  <si>
    <t>Total Revenues</t>
  </si>
  <si>
    <t>Expenses</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</si>
  <si>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</si>
  <si>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</si>
  <si>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</si>
  <si>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</si>
  <si>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</si>
  <si>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</si>
  <si>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</si>
  <si>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</si>
  <si>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</si>
  <si>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</si>
  <si>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</si>
  <si>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</si>
  <si>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</si>
  <si>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</si>
  <si>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</si>
  <si>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</si>
  <si>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</si>
  <si>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</si>
  <si>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</si>
  <si>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</si>
  <si>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Total Expenses</t>
  </si>
  <si>
    <t>Surplus or (Deficit)</t>
  </si>
  <si>
    <t>RESERVES</t>
  </si>
  <si>
    <t xml:space="preserve">   - Provide date the reserves are as of</t>
  </si>
  <si>
    <t>as of 12/1/2024</t>
  </si>
  <si>
    <t>Savings</t>
  </si>
  <si>
    <t>Checking</t>
  </si>
  <si>
    <t>Money Market</t>
  </si>
  <si>
    <t>Other</t>
  </si>
  <si>
    <t>EMERGENCY NURSES ASSOCIATION</t>
  </si>
  <si>
    <t xml:space="preserve">NOTE: The state council/separately incorporated chapter must make provisions in its annual budget for the following: 
i. Educational events/conferences 
ii. Technology service(s) (email vendor, website services etc.) 
iii. Mailings, business meetings and educational programs (i.e., TNCC and ENPC) 
iv. Total or partial funding for the state council’s delegates to attend the ENA's General Assembly. 
v. Total or partial funding for the chapter representatives, if three-tiered structured, to attend state council meetings. 
</t>
  </si>
  <si>
    <t>These are suggested revenue account types. Please be sure to include all of your revenue streams to create an accurate budget.</t>
  </si>
  <si>
    <t>Suggested Revenue Accounts</t>
  </si>
  <si>
    <t>Advertising</t>
  </si>
  <si>
    <t>Certification Class Fees</t>
  </si>
  <si>
    <t>Dinner and Learn</t>
  </si>
  <si>
    <t>Dues Assessments from Nat'l</t>
  </si>
  <si>
    <t>Eduation</t>
  </si>
  <si>
    <t>ENPC National Assessment</t>
  </si>
  <si>
    <t>Exhibitor Fees</t>
  </si>
  <si>
    <t>Fundraising</t>
  </si>
  <si>
    <t>Grant</t>
  </si>
  <si>
    <t>Interest</t>
  </si>
  <si>
    <t>Membership Dues</t>
  </si>
  <si>
    <t>Other Conference</t>
  </si>
  <si>
    <t>Sponsorship</t>
  </si>
  <si>
    <t>State Conference Registration</t>
  </si>
  <si>
    <t>TNCC National Assessment</t>
  </si>
  <si>
    <t>Vendor Fees</t>
  </si>
  <si>
    <t xml:space="preserve">NOTE: The state council/separately incorporated chapter must make provisions in its annual budget for the following: 
i. Educational events/conferences 
ii. Technology service(s) (email vendor, website services etc.) 
iii. Business meetings and educational programs (i.e., TNCC and ENPC) 
iv. Total or partial funding for the state council’s delegates to attend the ENA's General Assembly. 
v. Total or partial funding for the chapter representatives, if three-tiered structured, to attend state council meetings. 
</t>
  </si>
  <si>
    <t>Please be sure to include all of your expense areas to create an accurate budget.</t>
  </si>
  <si>
    <t>Suggested Expense Accounts</t>
  </si>
  <si>
    <t>A/V Equipment</t>
  </si>
  <si>
    <t>Accounting Fees</t>
  </si>
  <si>
    <t>Annual Report</t>
  </si>
  <si>
    <t>Archives</t>
  </si>
  <si>
    <t>Awards</t>
  </si>
  <si>
    <t>Bank Fees</t>
  </si>
  <si>
    <t>Booth Space</t>
  </si>
  <si>
    <t>CEU</t>
  </si>
  <si>
    <t>Communications</t>
  </si>
  <si>
    <t>Day on the Hill (Event - T/H/PD)</t>
  </si>
  <si>
    <t>Delegate Stipends</t>
  </si>
  <si>
    <t>Delegate Tuition / Reimbursement</t>
  </si>
  <si>
    <t>Donations</t>
  </si>
  <si>
    <t>ED Nurses Week Gifts</t>
  </si>
  <si>
    <t>Education Fund</t>
  </si>
  <si>
    <t>Emergency Nursing Conference (Annual) - (T/H/PD)</t>
  </si>
  <si>
    <t>ENA Foundation Auction</t>
  </si>
  <si>
    <t>ENA Foundation Donation</t>
  </si>
  <si>
    <t>ENA State Challenge</t>
  </si>
  <si>
    <t>ENPC Regional Grants</t>
  </si>
  <si>
    <t>Equipment Rental</t>
  </si>
  <si>
    <t>Filing Fees</t>
  </si>
  <si>
    <t>Food and Beverage</t>
  </si>
  <si>
    <t>General Assembly</t>
  </si>
  <si>
    <t xml:space="preserve">Gifts </t>
  </si>
  <si>
    <t>Government Affairs</t>
  </si>
  <si>
    <t>Grants</t>
  </si>
  <si>
    <t>Honorarium</t>
  </si>
  <si>
    <t>Hotel</t>
  </si>
  <si>
    <t>Instructor Course Monitoring</t>
  </si>
  <si>
    <t>Insurance</t>
  </si>
  <si>
    <t>Legal</t>
  </si>
  <si>
    <t>Marketing</t>
  </si>
  <si>
    <t>Meeting Supplies</t>
  </si>
  <si>
    <t>Membership</t>
  </si>
  <si>
    <t>Miscellanous</t>
  </si>
  <si>
    <t>Newsletter</t>
  </si>
  <si>
    <t>Officer Stipends</t>
  </si>
  <si>
    <t>Per Diem</t>
  </si>
  <si>
    <t xml:space="preserve">Postage </t>
  </si>
  <si>
    <t>Printing/Copying</t>
  </si>
  <si>
    <t>Publicity</t>
  </si>
  <si>
    <t>Refunds</t>
  </si>
  <si>
    <t>Registration</t>
  </si>
  <si>
    <t>Research</t>
  </si>
  <si>
    <t>Room Hall Rental</t>
  </si>
  <si>
    <t>Scanning of Data</t>
  </si>
  <si>
    <t>Scholarships</t>
  </si>
  <si>
    <t>Shirts</t>
  </si>
  <si>
    <t>Speaker Fees</t>
  </si>
  <si>
    <t>Special Recognition</t>
  </si>
  <si>
    <t>State &amp; Chapter Leaders Orientation (Event)</t>
  </si>
  <si>
    <t>State Conference</t>
  </si>
  <si>
    <t>Stipend</t>
  </si>
  <si>
    <t>Storage</t>
  </si>
  <si>
    <t>Supplies</t>
  </si>
  <si>
    <t>Tax Preparation</t>
  </si>
  <si>
    <t>Technology</t>
  </si>
  <si>
    <t>Telephone / Conference Calls</t>
  </si>
  <si>
    <t>TNCC Regional Grants</t>
  </si>
  <si>
    <t>Transportation</t>
  </si>
  <si>
    <t>Trauma Summit</t>
  </si>
  <si>
    <t>Travel Stipend</t>
  </si>
  <si>
    <t>Treasurer Expenses</t>
  </si>
  <si>
    <t>Web</t>
  </si>
  <si>
    <t xml:space="preserve">Example 1 State Council  </t>
  </si>
  <si>
    <t>Example 1 budget is good for state councils or chapters who have a variety or revenue sources and expenses, such as hosting a local conference.</t>
  </si>
  <si>
    <t>TNCC Assessments (from national)</t>
  </si>
  <si>
    <t>ENPC Assessments (from national)</t>
  </si>
  <si>
    <t>Membership Dues Assessment (from national)</t>
  </si>
  <si>
    <t>Des Plaines Conference</t>
  </si>
  <si>
    <t xml:space="preserve">  Registration</t>
  </si>
  <si>
    <t xml:space="preserve">  Sponsors</t>
  </si>
  <si>
    <t xml:space="preserve">  Advertising</t>
  </si>
  <si>
    <t>Grant from National</t>
  </si>
  <si>
    <t>Membership Dues from Des Plaines members</t>
  </si>
  <si>
    <t>Attend Leadership Conference</t>
  </si>
  <si>
    <t xml:space="preserve">  Transportation/Airfare (2 ppl)</t>
  </si>
  <si>
    <t xml:space="preserve">  Hotel (2 ppl x 2 nights)</t>
  </si>
  <si>
    <t xml:space="preserve">  Per Diem (2 ppl x 3 days)</t>
  </si>
  <si>
    <t>Attend State Chapter Leaders Orientation</t>
  </si>
  <si>
    <t xml:space="preserve">  Transportation/Airfare (6 ppl)</t>
  </si>
  <si>
    <t xml:space="preserve">  Hotel (6 ppl x 2 nights)</t>
  </si>
  <si>
    <t xml:space="preserve">  Per Diem (6 ppl x 3 days)</t>
  </si>
  <si>
    <t>Attend ENA Annual Conference 2016 / G.A.</t>
  </si>
  <si>
    <t xml:space="preserve">  Stipend of $1,500 for 20 people</t>
  </si>
  <si>
    <t>Attend Day on the Hill</t>
  </si>
  <si>
    <t xml:space="preserve">  Transportation/ Airfare (2ppl)</t>
  </si>
  <si>
    <t>Host Des Plaines State Conference</t>
  </si>
  <si>
    <t xml:space="preserve">  Room Rental</t>
  </si>
  <si>
    <t xml:space="preserve">  Audio Visual</t>
  </si>
  <si>
    <t xml:space="preserve">  Food and Beverage</t>
  </si>
  <si>
    <t xml:space="preserve">  Speakers</t>
  </si>
  <si>
    <t xml:space="preserve">  Program Book</t>
  </si>
  <si>
    <t xml:space="preserve">Annual Report </t>
  </si>
  <si>
    <t>Awards for state recipients</t>
  </si>
  <si>
    <t>Booth Space EN16 Conference</t>
  </si>
  <si>
    <t>ENA Foundation Donation (State Challenge)</t>
  </si>
  <si>
    <t xml:space="preserve">  President</t>
  </si>
  <si>
    <t xml:space="preserve">  Vice President</t>
  </si>
  <si>
    <t xml:space="preserve">  Directors</t>
  </si>
  <si>
    <t>Item 34</t>
  </si>
  <si>
    <t>Item 35</t>
  </si>
  <si>
    <t>Item 36</t>
  </si>
  <si>
    <t>Item 37</t>
  </si>
  <si>
    <t>Item 38</t>
  </si>
  <si>
    <t>Item 39</t>
  </si>
  <si>
    <t>Total Available Reserves</t>
  </si>
  <si>
    <t>Example 2 State Council</t>
  </si>
  <si>
    <t xml:space="preserve">Example 2 budget is good for state councils or chapters who have a budget of over $50,000 with a variety of revenue sources and expenses. </t>
  </si>
  <si>
    <t>National Dues Assessment</t>
  </si>
  <si>
    <t>State Membership Dues</t>
  </si>
  <si>
    <t>ENA State Grant</t>
  </si>
  <si>
    <t>Newsletter Advertisement</t>
  </si>
  <si>
    <t>Sponsors / Vendors</t>
  </si>
  <si>
    <t>Educational Conference</t>
  </si>
  <si>
    <t>Interest from CD</t>
  </si>
  <si>
    <t>Interest from MMA</t>
  </si>
  <si>
    <t>Interest from Savings</t>
  </si>
  <si>
    <t>General Assembly / Annual Conference</t>
  </si>
  <si>
    <t xml:space="preserve">  Shirts for Delegates</t>
  </si>
  <si>
    <t xml:space="preserve">  Per Diem for Delegates (50 at 5 days @ $90/day)</t>
  </si>
  <si>
    <t xml:space="preserve">  Delegate Reception</t>
  </si>
  <si>
    <t>State Chapter Leaders Orientation</t>
  </si>
  <si>
    <t xml:space="preserve">  Hotel (6 ppl x 3 nights)</t>
  </si>
  <si>
    <t xml:space="preserve">  Per Diem (6 ppl x 4 days)</t>
  </si>
  <si>
    <t xml:space="preserve">  Travel (6 ppl)</t>
  </si>
  <si>
    <t>Gov't Affairs / Day on the Hill in D.C.</t>
  </si>
  <si>
    <t xml:space="preserve">  Hotel (2 ppl x 3 nights)</t>
  </si>
  <si>
    <t xml:space="preserve">  Per Diem (2 ppl x 4 days)</t>
  </si>
  <si>
    <t xml:space="preserve">  Travel (2 ppl)</t>
  </si>
  <si>
    <t>Miscellaneous Board Travel</t>
  </si>
  <si>
    <t xml:space="preserve">  Air / Travel (10 trips)</t>
  </si>
  <si>
    <t xml:space="preserve">  Hotel (10 trips @ 2 nights each)</t>
  </si>
  <si>
    <t xml:space="preserve">  Per Diem (10 trips @ 3 days each)</t>
  </si>
  <si>
    <t>Advertising &amp; Marketing (monthly)</t>
  </si>
  <si>
    <t>Awards &amp; Honors</t>
  </si>
  <si>
    <t>Bank Fees (monthly)</t>
  </si>
  <si>
    <t xml:space="preserve">Computer and Software </t>
  </si>
  <si>
    <t>Conference Calls</t>
  </si>
  <si>
    <t>Food &amp; Beverage (state conference)</t>
  </si>
  <si>
    <t>Giveaway Merchandise</t>
  </si>
  <si>
    <t>Grants given to individuals</t>
  </si>
  <si>
    <t>Instructor Honorarium</t>
  </si>
  <si>
    <t>Office Supplies</t>
  </si>
  <si>
    <t>Postage and Shipping</t>
  </si>
  <si>
    <t>Professional Services (Acctng)</t>
  </si>
  <si>
    <t>Professional Services (legal)</t>
  </si>
  <si>
    <t>Room Hall Rental (state conference)</t>
  </si>
  <si>
    <t>Website expense (monthly)</t>
  </si>
  <si>
    <t>CD</t>
  </si>
  <si>
    <t>Example 3 State Council</t>
  </si>
  <si>
    <t>Example 3 budget is good for state councils or chapters who have a limited number of revenue sources and expenses (do not host conferences, etc.).</t>
  </si>
  <si>
    <t>ENPC Assessments from National</t>
  </si>
  <si>
    <t>TNCC Assessments from National</t>
  </si>
  <si>
    <t>Membership Dues Assessments from National</t>
  </si>
  <si>
    <t>State Dues Assessments</t>
  </si>
  <si>
    <t>ENA Foundation Donation 1</t>
  </si>
  <si>
    <t>ENA Foundation Donation 2</t>
  </si>
  <si>
    <t>Grant - Nursing Excellence</t>
  </si>
  <si>
    <t>Filing Fee</t>
  </si>
  <si>
    <t>Website</t>
  </si>
  <si>
    <t>Travel Stipends for 10 people</t>
  </si>
  <si>
    <t>Annual Budget for Fiscal Year 2025, January 1 - December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</si>
</sst>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b/>
      <i/>
      <u/>
      <sz val="11"/>
      <color theme="1"/>
      <name val="Calibri"/>
      <family val="2"/>
      <scheme val="minor"/>
    </font>
    <font>
      <b/>
      <sz val="16"/>
      <color rgb="FFFF0000"/>
      <name val="Calibri"/>
      <family val="2"/>
      <scheme val="minor"/>
    </font>
    <font>
      <b/>
      <sz val="22"/>
      <color theme="1"/>
      <name val="Calibri"/>
      <family val="2"/>
      <scheme val="minor"/>
    </font>
    <font>
      <b/>
      <sz val="11"/>
      <color rgb="FF7030A0"/>
      <name val="Calibri"/>
      <family val="2"/>
      <scheme val="minor"/>
    </font>
    <font>
      <i/>
      <sz val="11"/>
      <color theme="1" tint="0.249977111117893"/>
      <name val="Calibri"/>
      <family val="2"/>
      <scheme val="minor"/>
    </font>
    <font>
      <sz val="11"/>
      <color rgb="FFFF0000"/>
      <name val="Calibri"/>
      <family val="2"/>
      <scheme val="minor"/>
    </font>
    <font>
      <b/>
      <sz val="14"/>
      <color rgb="FF7030A0"/>
      <name val="Calibri"/>
      <family val="2"/>
      <scheme val="minor"/>
    </font>
    <font>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3">
    <xf numFmtId="0" fontId="0" fillId="0" borderId="0" xfId="0"/>
    <xf numFmtId="0" fontId="0" fillId="0" borderId="0" xfId="0" applyAlignment="1">
      <alignment wrapText="1"/>
    </xf>
    <xf numFmtId="0" fontId="4" fillId="0" borderId="0" xfId="0" applyFont="1" applyAlignment="1">
      <alignment horizontal="center"/>
    </xf>
    <xf numFmtId="0" fontId="4" fillId="0" borderId="0" xfId="0" applyFont="1" applyAlignment="1">
      <alignment horizontal="center" wrapText="1"/>
    </xf>
    <xf numFmtId="0" fontId="2" fillId="0" borderId="0" xfId="0" applyFont="1"/>
    <xf numFmtId="44" fontId="0" fillId="0" borderId="0" xfId="2" applyFont="1"/>
    <xf numFmtId="43" fontId="0" fillId="0" borderId="0" xfId="1" applyFont="1"/>
    <xf numFmtId="164" fontId="0" fillId="0" borderId="0" xfId="1" applyNumberFormat="1" applyFont="1"/>
    <xf numFmtId="165" fontId="0" fillId="0" borderId="0" xfId="2" applyNumberFormat="1" applyFont="1"/>
    <xf numFmtId="165" fontId="0" fillId="0" borderId="1" xfId="2" applyNumberFormat="1" applyFont="1" applyBorder="1"/>
    <xf numFmtId="0" fontId="2" fillId="0" borderId="0" xfId="0" applyFont="1" applyAlignment="1">
      <alignment horizontal="right"/>
    </xf>
    <xf numFmtId="0" fontId="2" fillId="0" borderId="0" xfId="0" applyFont="1" applyAlignment="1">
      <alignment horizontal="right" wrapText="1"/>
    </xf>
    <xf numFmtId="165" fontId="0" fillId="0" borderId="2" xfId="2" applyNumberFormat="1" applyFont="1" applyBorder="1"/>
    <xf numFmtId="165" fontId="0" fillId="2" borderId="2" xfId="2" applyNumberFormat="1" applyFont="1" applyFill="1" applyBorder="1"/>
    <xf numFmtId="0" fontId="5" fillId="0" borderId="0" xfId="0" applyFont="1"/>
    <xf numFmtId="165" fontId="0" fillId="0" borderId="2" xfId="0" applyNumberFormat="1" applyBorder="1"/>
    <xf numFmtId="0" fontId="2" fillId="0" borderId="0" xfId="0" applyFont="1" applyAlignment="1">
      <alignment wrapText="1"/>
    </xf>
    <xf numFmtId="164" fontId="0" fillId="0" borderId="0" xfId="1" applyNumberFormat="1" applyFont="1" applyAlignment="1">
      <alignment horizontal="center"/>
    </xf>
    <xf numFmtId="0" fontId="6" fillId="0" borderId="0" xfId="0" applyFont="1"/>
    <xf numFmtId="6" fontId="0" fillId="2" borderId="2" xfId="2" applyNumberFormat="1" applyFont="1" applyFill="1" applyBorder="1"/>
    <xf numFmtId="6" fontId="0" fillId="0" borderId="2" xfId="2" applyNumberFormat="1" applyFont="1" applyBorder="1"/>
    <xf numFmtId="14" fontId="0" fillId="2" borderId="0" xfId="0" applyNumberFormat="1" applyFill="1" applyAlignment="1">
      <alignment horizontal="center"/>
    </xf>
    <xf numFmtId="165" fontId="0" fillId="2" borderId="2" xfId="0" applyNumberFormat="1" applyFill="1" applyBorder="1"/>
    <xf numFmtId="0" fontId="0" fillId="2" borderId="0" xfId="0" applyFill="1"/>
    <xf numFmtId="0" fontId="8" fillId="0" borderId="0" xfId="0" applyFont="1" applyAlignment="1">
      <alignment horizontal="center"/>
    </xf>
    <xf numFmtId="0" fontId="3"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3" fillId="0" borderId="0" xfId="0" applyFont="1" applyAlignment="1">
      <alignment horizontal="center"/>
    </xf>
    <xf numFmtId="0" fontId="9" fillId="3" borderId="0" xfId="0" applyFont="1" applyFill="1" applyAlignment="1">
      <alignment horizontal="left"/>
    </xf>
    <xf numFmtId="0" fontId="12" fillId="4" borderId="0" xfId="0" applyFont="1" applyFill="1" applyAlignment="1">
      <alignment horizontal="left" wrapText="1"/>
    </xf>
    <xf numFmtId="0" fontId="11" fillId="0" borderId="0" xfId="0" applyFont="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2:H66"/>
  <sheetViews>
    <sheetView tabSelected="1" workbookViewId="0">
      <pane ySplit="6" topLeftCell="A7" activePane="bottomLeft" state="frozen"/>
      <selection pane="bottomLeft" activeCell="E58" sqref="E58"/>
    </sheetView>
  </sheetViews>
  <sheetFormatPr defaultRowHeight="14.4" x14ac:dyDescent="0.3"/>
  <cols>
    <col min="2" max="2" width="46.44140625" customWidth="1"/>
    <col min="5" max="8" width="16.33203125" customWidth="1"/>
  </cols>
  <sheetData>
    <row r="2" spans="1:8" ht="28.8" x14ac:dyDescent="0.55000000000000004">
      <c r="A2" s="26" t="s">
        <v>0</v>
      </c>
      <c r="B2" s="26"/>
      <c r="C2" s="26"/>
      <c r="D2" s="26"/>
      <c r="E2" s="26"/>
      <c r="F2" s="26"/>
      <c r="G2" s="26"/>
      <c r="H2" s="26"/>
    </row>
    <row r="3" spans="1:8" x14ac:dyDescent="0.3">
      <c r="A3" s="27" t="s">
        <v>1</v>
      </c>
      <c r="B3" s="27"/>
      <c r="C3" s="27"/>
      <c r="D3" s="27"/>
      <c r="E3" s="27"/>
      <c r="F3" s="27"/>
      <c r="G3" s="27"/>
      <c r="H3" s="27"/>
    </row>
    <row r="4" spans="1:8" ht="14.4" customHeight="1" x14ac:dyDescent="0.3">
      <c r="A4" s="28" t="s">
        <v>2</v>
      </c>
      <c r="B4" s="28"/>
      <c r="C4" s="28"/>
      <c r="D4" s="28"/>
      <c r="E4" s="28"/>
      <c r="F4" s="28"/>
      <c r="G4" s="28"/>
      <c r="H4" s="28"/>
    </row>
    <row r="6" spans="1:8" x14ac:dyDescent="0.3">
      <c r="B6" s="2" t="s">
        <v>3</v>
      </c>
      <c r="C6" s="2" t="s">
        <v>4</v>
      </c>
      <c r="D6" s="2" t="s">
        <v>5</v>
      </c>
      <c r="E6" s="3" t="s">
        <v>6</v>
      </c>
      <c r="F6" s="3" t="s">
        <v>7</v>
      </c>
      <c r="G6" s="3" t="s">
        <v>8</v>
      </c>
      <c r="H6" s="3" t="s">
        <v>9</v>
      </c>
    </row>
    <row r="7" spans="1:8" x14ac:dyDescent="0.3">
      <c r="A7" s="14" t="s">
        <v>10</v>
      </c>
      <c r="C7" s="5"/>
    </row>
    <row r="8" spans="1:8" x14ac:dyDescent="0.3">
      <c r="B8" s="1" t="s">
        <v>11</v>
      </c>
      <c r="C8" s="5">
        <v>0</v>
      </c>
      <c r="D8" s="7">
        <v>0</v>
      </c>
      <c r="E8" s="7">
        <f>C8*D8</f>
        <v>0</v>
      </c>
      <c r="F8" s="7"/>
      <c r="G8" s="7"/>
      <c r="H8" s="7"/>
    </row>
    <row r="9" spans="1:8" x14ac:dyDescent="0.3">
      <c r="B9" s="1" t="s">
        <v>12</v>
      </c>
      <c r="C9" s="5">
        <v>0</v>
      </c>
      <c r="D9" s="7">
        <v>0</v>
      </c>
      <c r="E9" s="7">
        <f t="shared" ref="E9:E17" si="0">C9*D9</f>
        <v>0</v>
      </c>
      <c r="F9" s="7"/>
      <c r="G9" s="7"/>
      <c r="H9" s="7"/>
    </row>
    <row r="10" spans="1:8" x14ac:dyDescent="0.3">
      <c r="B10" s="1" t="s">
        <v>13</v>
      </c>
      <c r="C10" s="5">
        <v>0</v>
      </c>
      <c r="D10" s="7">
        <v>0</v>
      </c>
      <c r="E10" s="7">
        <f t="shared" si="0"/>
        <v>0</v>
      </c>
      <c r="F10" s="7"/>
      <c r="G10" s="7"/>
      <c r="H10" s="7"/>
    </row>
    <row r="11" spans="1:8" x14ac:dyDescent="0.3">
      <c r="B11" s="1" t="s">
        <v>14</v>
      </c>
      <c r="C11" s="5">
        <v>0</v>
      </c>
      <c r="D11" s="7">
        <v>0</v>
      </c>
      <c r="E11" s="7">
        <f t="shared" si="0"/>
        <v>0</v>
      </c>
      <c r="F11" s="7"/>
      <c r="G11" s="7"/>
      <c r="H11" s="7"/>
    </row>
    <row r="12" spans="1:8" x14ac:dyDescent="0.3">
      <c r="B12" s="1" t="s">
        <v>15</v>
      </c>
      <c r="C12" s="5">
        <v>0</v>
      </c>
      <c r="D12" s="7">
        <v>0</v>
      </c>
      <c r="E12" s="7">
        <f t="shared" si="0"/>
        <v>0</v>
      </c>
      <c r="F12" s="7"/>
      <c r="G12" s="7"/>
      <c r="H12" s="7"/>
    </row>
    <row r="13" spans="1:8" x14ac:dyDescent="0.3">
      <c r="B13" s="1" t="s">
        <v>16</v>
      </c>
      <c r="C13" s="5">
        <v>0</v>
      </c>
      <c r="D13" s="7">
        <v>0</v>
      </c>
      <c r="E13" s="7">
        <f t="shared" si="0"/>
        <v>0</v>
      </c>
      <c r="F13" s="7"/>
      <c r="G13" s="7"/>
      <c r="H13" s="7"/>
    </row>
    <row r="14" spans="1:8" x14ac:dyDescent="0.3">
      <c r="B14" s="1" t="s">
        <v>17</v>
      </c>
      <c r="C14" s="5">
        <v>0</v>
      </c>
      <c r="D14" s="7">
        <v>0</v>
      </c>
      <c r="E14" s="7">
        <f t="shared" si="0"/>
        <v>0</v>
      </c>
      <c r="F14" s="7"/>
      <c r="G14" s="7"/>
      <c r="H14" s="7"/>
    </row>
    <row r="15" spans="1:8" x14ac:dyDescent="0.3">
      <c r="B15" s="1" t="s">
        <v>18</v>
      </c>
      <c r="C15" s="5">
        <v>0</v>
      </c>
      <c r="D15" s="7">
        <v>0</v>
      </c>
      <c r="E15" s="7">
        <f t="shared" si="0"/>
        <v>0</v>
      </c>
      <c r="F15" s="7"/>
      <c r="G15" s="7"/>
      <c r="H15" s="7"/>
    </row>
    <row r="16" spans="1:8" x14ac:dyDescent="0.3">
      <c r="B16" s="1" t="s">
        <v>19</v>
      </c>
      <c r="C16" s="5">
        <v>0</v>
      </c>
      <c r="D16" s="7">
        <v>0</v>
      </c>
      <c r="E16" s="7">
        <f t="shared" si="0"/>
        <v>0</v>
      </c>
      <c r="F16" s="7"/>
      <c r="G16" s="7"/>
      <c r="H16" s="7"/>
    </row>
    <row r="17" spans="1:8" x14ac:dyDescent="0.3">
      <c r="B17" s="1" t="s">
        <v>20</v>
      </c>
      <c r="C17" s="5">
        <v>0</v>
      </c>
      <c r="D17" s="7">
        <v>0</v>
      </c>
      <c r="E17" s="7">
        <f t="shared" si="0"/>
        <v>0</v>
      </c>
      <c r="F17" s="7"/>
      <c r="G17" s="7"/>
      <c r="H17" s="7"/>
    </row>
    <row r="18" spans="1:8" x14ac:dyDescent="0.3">
      <c r="B18" s="10" t="s">
        <v>21</v>
      </c>
      <c r="E18" s="9">
        <f>SUM(E8:E17)</f>
        <v>0</v>
      </c>
      <c r="F18" s="9">
        <f t="shared" ref="F18" si="1">SUM(F8:F17)</f>
        <v>0</v>
      </c>
      <c r="G18" s="9">
        <f t="shared" ref="G18:H18" si="2">SUM(G8:G17)</f>
        <v>0</v>
      </c>
      <c r="H18" s="9">
        <f t="shared" si="2"/>
        <v>0</v>
      </c>
    </row>
    <row r="21" spans="1:8" x14ac:dyDescent="0.3">
      <c r="B21" s="2" t="s">
        <v>3</v>
      </c>
      <c r="C21" s="2" t="s">
        <v>4</v>
      </c>
      <c r="D21" s="2" t="s">
        <v>5</v>
      </c>
      <c r="E21" s="3" t="s">
        <v>6</v>
      </c>
      <c r="F21" s="3" t="s">
        <v>7</v>
      </c>
      <c r="G21" s="3" t="s">
        <v>8</v>
      </c>
      <c r="H21" s="3" t="s">
        <v>9</v>
      </c>
    </row>
    <row r="22" spans="1:8" x14ac:dyDescent="0.3">
      <c r="A22" s="14" t="s">
        <v>22</v>
      </c>
    </row>
    <row r="23" spans="1:8" x14ac:dyDescent="0.3">
      <c r="B23" s="1" t="s">
        <v>11</v>
      </c>
      <c r="C23" s="8">
        <v>0</v>
      </c>
      <c r="D23" s="7">
        <v>0</v>
      </c>
      <c r="E23" s="7">
        <f>C23*D23</f>
        <v>0</v>
      </c>
      <c r="F23" s="7"/>
      <c r="G23" s="7"/>
      <c r="H23" s="7"/>
    </row>
    <row r="24" spans="1:8" x14ac:dyDescent="0.3">
      <c r="B24" s="1" t="s">
        <v>12</v>
      </c>
      <c r="C24" s="8">
        <v>0</v>
      </c>
      <c r="D24" s="7">
        <v>0</v>
      </c>
      <c r="E24" s="7">
        <f t="shared" ref="E24:E52" si="3">C24*D24</f>
        <v>0</v>
      </c>
      <c r="F24" s="7"/>
      <c r="G24" s="7"/>
      <c r="H24" s="7"/>
    </row>
    <row r="25" spans="1:8" x14ac:dyDescent="0.3">
      <c r="B25" s="1" t="s">
        <v>13</v>
      </c>
      <c r="C25" s="8">
        <v>0</v>
      </c>
      <c r="D25" s="7">
        <v>0</v>
      </c>
      <c r="E25" s="7">
        <f t="shared" si="3"/>
        <v>0</v>
      </c>
      <c r="F25" s="7"/>
      <c r="G25" s="7"/>
      <c r="H25" s="7"/>
    </row>
    <row r="26" spans="1:8" x14ac:dyDescent="0.3">
      <c r="B26" s="1" t="s">
        <v>14</v>
      </c>
      <c r="C26" s="8">
        <v>0</v>
      </c>
      <c r="D26" s="7">
        <v>0</v>
      </c>
      <c r="E26" s="7">
        <f t="shared" si="3"/>
        <v>0</v>
      </c>
      <c r="F26" s="7"/>
      <c r="G26" s="7"/>
      <c r="H26" s="7"/>
    </row>
    <row r="27" spans="1:8" x14ac:dyDescent="0.3">
      <c r="B27" s="1" t="s">
        <v>15</v>
      </c>
      <c r="C27" s="8">
        <v>0</v>
      </c>
      <c r="D27" s="7">
        <v>0</v>
      </c>
      <c r="E27" s="7">
        <f t="shared" si="3"/>
        <v>0</v>
      </c>
      <c r="F27" s="7"/>
      <c r="G27" s="7"/>
      <c r="H27" s="7"/>
    </row>
    <row r="28" spans="1:8" x14ac:dyDescent="0.3">
      <c r="B28" s="1" t="s">
        <v>16</v>
      </c>
      <c r="C28" s="8">
        <v>0</v>
      </c>
      <c r="D28" s="7">
        <v>0</v>
      </c>
      <c r="E28" s="7">
        <f t="shared" si="3"/>
        <v>0</v>
      </c>
      <c r="F28" s="7"/>
      <c r="G28" s="7"/>
      <c r="H28" s="7"/>
    </row>
    <row r="29" spans="1:8" x14ac:dyDescent="0.3">
      <c r="B29" s="1" t="s">
        <v>17</v>
      </c>
      <c r="C29" s="8">
        <v>0</v>
      </c>
      <c r="D29" s="7">
        <v>0</v>
      </c>
      <c r="E29" s="7">
        <f t="shared" si="3"/>
        <v>0</v>
      </c>
      <c r="F29" s="7"/>
      <c r="G29" s="7"/>
      <c r="H29" s="7"/>
    </row>
    <row r="30" spans="1:8" x14ac:dyDescent="0.3">
      <c r="B30" s="1" t="s">
        <v>18</v>
      </c>
      <c r="C30" s="8">
        <v>0</v>
      </c>
      <c r="D30" s="7">
        <v>0</v>
      </c>
      <c r="E30" s="7">
        <f t="shared" si="3"/>
        <v>0</v>
      </c>
      <c r="F30" s="7"/>
      <c r="G30" s="7"/>
      <c r="H30" s="7"/>
    </row>
    <row r="31" spans="1:8" x14ac:dyDescent="0.3">
      <c r="B31" s="1" t="s">
        <v>19</v>
      </c>
      <c r="C31" s="8">
        <v>0</v>
      </c>
      <c r="D31" s="7">
        <v>0</v>
      </c>
      <c r="E31" s="7">
        <f t="shared" si="3"/>
        <v>0</v>
      </c>
      <c r="F31" s="7"/>
      <c r="G31" s="7"/>
      <c r="H31" s="7"/>
    </row>
    <row r="32" spans="1:8" x14ac:dyDescent="0.3">
      <c r="B32" s="1" t="s">
        <v>20</v>
      </c>
      <c r="C32" s="8">
        <v>0</v>
      </c>
      <c r="D32" s="7">
        <v>0</v>
      </c>
      <c r="E32" s="7">
        <f t="shared" si="3"/>
        <v>0</v>
      </c>
      <c r="F32" s="7"/>
      <c r="G32" s="7"/>
      <c r="H32" s="7"/>
    </row>
    <row r="33" spans="2:8" x14ac:dyDescent="0.3">
      <c r="B33" s="1" t="s">
        <v>23</v>
      </c>
      <c r="C33" s="8">
        <v>0</v>
      </c>
      <c r="D33" s="7">
        <v>0</v>
      </c>
      <c r="E33" s="7">
        <f t="shared" si="3"/>
        <v>0</v>
      </c>
      <c r="F33" s="7"/>
      <c r="G33" s="7"/>
      <c r="H33" s="7"/>
    </row>
    <row r="34" spans="2:8" x14ac:dyDescent="0.3">
      <c r="B34" s="1" t="s">
        <v>24</v>
      </c>
      <c r="C34" s="8">
        <v>0</v>
      </c>
      <c r="D34" s="7">
        <v>0</v>
      </c>
      <c r="E34" s="7">
        <f t="shared" si="3"/>
        <v>0</v>
      </c>
      <c r="F34" s="7"/>
      <c r="G34" s="7"/>
      <c r="H34" s="7"/>
    </row>
    <row r="35" spans="2:8" x14ac:dyDescent="0.3">
      <c r="B35" s="1" t="s">
        <v>25</v>
      </c>
      <c r="C35" s="8">
        <v>0</v>
      </c>
      <c r="D35" s="7">
        <v>0</v>
      </c>
      <c r="E35" s="7">
        <f t="shared" si="3"/>
        <v>0</v>
      </c>
      <c r="F35" s="7"/>
      <c r="G35" s="7"/>
      <c r="H35" s="7"/>
    </row>
    <row r="36" spans="2:8" x14ac:dyDescent="0.3">
      <c r="B36" s="1" t="s">
        <v>26</v>
      </c>
      <c r="C36" s="8">
        <v>0</v>
      </c>
      <c r="D36" s="7">
        <v>0</v>
      </c>
      <c r="E36" s="7">
        <f t="shared" si="3"/>
        <v>0</v>
      </c>
      <c r="F36" s="7"/>
      <c r="G36" s="7"/>
      <c r="H36" s="7"/>
    </row>
    <row r="37" spans="2:8" x14ac:dyDescent="0.3">
      <c r="B37" s="1" t="s">
        <v>27</v>
      </c>
      <c r="C37" s="8">
        <v>0</v>
      </c>
      <c r="D37" s="7">
        <v>0</v>
      </c>
      <c r="E37" s="7">
        <f t="shared" si="3"/>
        <v>0</v>
      </c>
      <c r="F37" s="7"/>
      <c r="G37" s="7"/>
      <c r="H37" s="7"/>
    </row>
    <row r="38" spans="2:8" x14ac:dyDescent="0.3">
      <c r="B38" s="1" t="s">
        <v>28</v>
      </c>
      <c r="C38" s="8">
        <v>0</v>
      </c>
      <c r="D38" s="7">
        <v>0</v>
      </c>
      <c r="E38" s="7">
        <f t="shared" si="3"/>
        <v>0</v>
      </c>
      <c r="F38" s="7"/>
      <c r="G38" s="7"/>
      <c r="H38" s="7"/>
    </row>
    <row r="39" spans="2:8" x14ac:dyDescent="0.3">
      <c r="B39" s="1" t="s">
        <v>29</v>
      </c>
      <c r="C39" s="8">
        <v>0</v>
      </c>
      <c r="D39" s="7">
        <v>0</v>
      </c>
      <c r="E39" s="7">
        <f t="shared" si="3"/>
        <v>0</v>
      </c>
      <c r="F39" s="7"/>
      <c r="G39" s="7"/>
      <c r="H39" s="7"/>
    </row>
    <row r="40" spans="2:8" x14ac:dyDescent="0.3">
      <c r="B40" s="1" t="s">
        <v>30</v>
      </c>
      <c r="C40" s="8">
        <v>0</v>
      </c>
      <c r="D40" s="7">
        <v>0</v>
      </c>
      <c r="E40" s="7">
        <f t="shared" si="3"/>
        <v>0</v>
      </c>
      <c r="F40" s="7"/>
      <c r="G40" s="7"/>
      <c r="H40" s="7"/>
    </row>
    <row r="41" spans="2:8" x14ac:dyDescent="0.3">
      <c r="B41" s="1" t="s">
        <v>31</v>
      </c>
      <c r="C41" s="8">
        <v>0</v>
      </c>
      <c r="D41" s="7">
        <v>0</v>
      </c>
      <c r="E41" s="7">
        <f t="shared" si="3"/>
        <v>0</v>
      </c>
      <c r="F41" s="7"/>
      <c r="G41" s="7"/>
      <c r="H41" s="7"/>
    </row>
    <row r="42" spans="2:8" x14ac:dyDescent="0.3">
      <c r="B42" s="1" t="s">
        <v>32</v>
      </c>
      <c r="C42" s="8">
        <v>0</v>
      </c>
      <c r="D42" s="7">
        <v>0</v>
      </c>
      <c r="E42" s="7">
        <f t="shared" si="3"/>
        <v>0</v>
      </c>
      <c r="F42" s="7"/>
      <c r="G42" s="7"/>
      <c r="H42" s="7"/>
    </row>
    <row r="43" spans="2:8" x14ac:dyDescent="0.3">
      <c r="B43" s="1" t="s">
        <v>33</v>
      </c>
      <c r="C43" s="8">
        <v>0</v>
      </c>
      <c r="D43" s="7">
        <v>0</v>
      </c>
      <c r="E43" s="7">
        <f t="shared" si="3"/>
        <v>0</v>
      </c>
      <c r="F43" s="7"/>
      <c r="G43" s="7"/>
      <c r="H43" s="7"/>
    </row>
    <row r="44" spans="2:8" x14ac:dyDescent="0.3">
      <c r="B44" s="1" t="s">
        <v>34</v>
      </c>
      <c r="C44" s="8">
        <v>0</v>
      </c>
      <c r="D44" s="7">
        <v>0</v>
      </c>
      <c r="E44" s="7">
        <f t="shared" si="3"/>
        <v>0</v>
      </c>
      <c r="F44" s="7"/>
      <c r="G44" s="7"/>
      <c r="H44" s="7"/>
    </row>
    <row r="45" spans="2:8" x14ac:dyDescent="0.3">
      <c r="B45" s="1" t="s">
        <v>35</v>
      </c>
      <c r="C45" s="8">
        <v>0</v>
      </c>
      <c r="D45" s="7">
        <v>0</v>
      </c>
      <c r="E45" s="7">
        <f t="shared" si="3"/>
        <v>0</v>
      </c>
      <c r="F45" s="7"/>
      <c r="G45" s="7"/>
      <c r="H45" s="7"/>
    </row>
    <row r="46" spans="2:8" x14ac:dyDescent="0.3">
      <c r="B46" s="1" t="s">
        <v>36</v>
      </c>
      <c r="C46" s="8">
        <v>0</v>
      </c>
      <c r="D46" s="7">
        <v>0</v>
      </c>
      <c r="E46" s="7">
        <f t="shared" si="3"/>
        <v>0</v>
      </c>
      <c r="F46" s="7"/>
      <c r="G46" s="7"/>
      <c r="H46" s="7"/>
    </row>
    <row r="47" spans="2:8" x14ac:dyDescent="0.3">
      <c r="B47" s="1" t="s">
        <v>37</v>
      </c>
      <c r="C47" s="8">
        <v>0</v>
      </c>
      <c r="D47" s="7">
        <v>0</v>
      </c>
      <c r="E47" s="7">
        <f t="shared" si="3"/>
        <v>0</v>
      </c>
      <c r="F47" s="7"/>
      <c r="G47" s="7"/>
      <c r="H47" s="7"/>
    </row>
    <row r="48" spans="2:8" x14ac:dyDescent="0.3">
      <c r="B48" s="1" t="s">
        <v>38</v>
      </c>
      <c r="C48" s="8">
        <v>0</v>
      </c>
      <c r="D48" s="7">
        <v>0</v>
      </c>
      <c r="E48" s="7">
        <f t="shared" si="3"/>
        <v>0</v>
      </c>
      <c r="F48" s="7"/>
      <c r="G48" s="7"/>
      <c r="H48" s="7"/>
    </row>
    <row r="49" spans="1:8" x14ac:dyDescent="0.3">
      <c r="B49" s="1" t="s">
        <v>39</v>
      </c>
      <c r="C49" s="8">
        <v>0</v>
      </c>
      <c r="D49" s="7">
        <v>0</v>
      </c>
      <c r="E49" s="7">
        <f t="shared" si="3"/>
        <v>0</v>
      </c>
      <c r="F49" s="7"/>
      <c r="G49" s="7"/>
      <c r="H49" s="7"/>
    </row>
    <row r="50" spans="1:8" x14ac:dyDescent="0.3">
      <c r="B50" s="1" t="s">
        <v>40</v>
      </c>
      <c r="C50" s="8">
        <v>0</v>
      </c>
      <c r="D50" s="7">
        <v>0</v>
      </c>
      <c r="E50" s="7">
        <f t="shared" si="3"/>
        <v>0</v>
      </c>
      <c r="F50" s="7"/>
      <c r="G50" s="7"/>
      <c r="H50" s="7"/>
    </row>
    <row r="51" spans="1:8" x14ac:dyDescent="0.3">
      <c r="B51" s="1" t="s">
        <v>41</v>
      </c>
      <c r="C51" s="8">
        <v>0</v>
      </c>
      <c r="D51" s="7">
        <v>0</v>
      </c>
      <c r="E51" s="7">
        <f t="shared" si="3"/>
        <v>0</v>
      </c>
      <c r="F51" s="7"/>
      <c r="G51" s="7"/>
      <c r="H51" s="7"/>
    </row>
    <row r="52" spans="1:8" x14ac:dyDescent="0.3">
      <c r="B52" s="1" t="s">
        <v>42</v>
      </c>
      <c r="C52" s="8">
        <v>0</v>
      </c>
      <c r="D52" s="7">
        <v>0</v>
      </c>
      <c r="E52" s="7">
        <f t="shared" si="3"/>
        <v>0</v>
      </c>
      <c r="F52" s="7"/>
      <c r="G52" s="7"/>
      <c r="H52" s="7"/>
    </row>
    <row r="53" spans="1:8" x14ac:dyDescent="0.3">
      <c r="B53" s="10" t="s">
        <v>43</v>
      </c>
      <c r="E53" s="9">
        <f>SUM(E23:E52)</f>
        <v>0</v>
      </c>
      <c r="F53" s="9">
        <f>SUM(F23:F52)</f>
        <v>0</v>
      </c>
      <c r="G53" s="9">
        <f>SUM(G23:G52)</f>
        <v>0</v>
      </c>
      <c r="H53" s="9">
        <f>SUM(H23:H52)</f>
        <v>0</v>
      </c>
    </row>
    <row r="54" spans="1:8" x14ac:dyDescent="0.3">
      <c r="B54" s="4"/>
    </row>
    <row r="55" spans="1:8" ht="15" thickBot="1" x14ac:dyDescent="0.35">
      <c r="B55" s="11" t="s">
        <v>44</v>
      </c>
      <c r="E55" s="19">
        <f>E18-E53</f>
        <v>0</v>
      </c>
      <c r="F55" s="20">
        <f>F18-F53</f>
        <v>0</v>
      </c>
      <c r="G55" s="20">
        <f>G18-G53</f>
        <v>0</v>
      </c>
      <c r="H55" s="20">
        <f>H18-H53</f>
        <v>0</v>
      </c>
    </row>
    <row r="56" spans="1:8" ht="21.6" thickTop="1" x14ac:dyDescent="0.4">
      <c r="E56" s="18" t="str">
        <f>IF(E55&lt;0,"ERROR - DEFICIT BUDGET!!!","")</f>
        <v/>
      </c>
      <c r="F56" s="18"/>
    </row>
    <row r="58" spans="1:8" x14ac:dyDescent="0.3">
      <c r="A58" s="14" t="s">
        <v>45</v>
      </c>
      <c r="B58" t="s">
        <v>46</v>
      </c>
      <c r="E58" s="21" t="s">
        <v>47</v>
      </c>
    </row>
    <row r="59" spans="1:8" x14ac:dyDescent="0.3">
      <c r="B59" t="s">
        <v>48</v>
      </c>
      <c r="E59" s="8">
        <v>0</v>
      </c>
      <c r="F59" s="8"/>
    </row>
    <row r="60" spans="1:8" x14ac:dyDescent="0.3">
      <c r="B60" t="s">
        <v>49</v>
      </c>
      <c r="E60" s="7">
        <v>0</v>
      </c>
      <c r="F60" s="7"/>
    </row>
    <row r="61" spans="1:8" x14ac:dyDescent="0.3">
      <c r="B61" t="s">
        <v>50</v>
      </c>
      <c r="E61" s="7">
        <v>0</v>
      </c>
      <c r="F61" s="7"/>
    </row>
    <row r="62" spans="1:8" x14ac:dyDescent="0.3">
      <c r="B62" t="s">
        <v>51</v>
      </c>
      <c r="E62" s="7">
        <v>0</v>
      </c>
      <c r="F62" s="7"/>
    </row>
    <row r="63" spans="1:8" x14ac:dyDescent="0.3">
      <c r="B63" t="s">
        <v>51</v>
      </c>
      <c r="E63" s="7">
        <v>0</v>
      </c>
      <c r="F63" s="7"/>
    </row>
    <row r="64" spans="1:8" x14ac:dyDescent="0.3">
      <c r="B64" t="s">
        <v>51</v>
      </c>
      <c r="E64" s="7">
        <v>0</v>
      </c>
      <c r="F64" s="7"/>
    </row>
    <row r="65" spans="5:6" ht="15" thickBot="1" x14ac:dyDescent="0.35">
      <c r="E65" s="22">
        <f>SUM(E59:E64)</f>
        <v>0</v>
      </c>
      <c r="F65" s="7"/>
    </row>
    <row r="66" spans="5:6" ht="15" thickTop="1" x14ac:dyDescent="0.3"/>
  </sheetData>
  <mergeCells count="3">
    <mergeCell ref="A2:H2"/>
    <mergeCell ref="A3:H3"/>
    <mergeCell ref="A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I22"/>
  <sheetViews>
    <sheetView workbookViewId="0">
      <selection activeCell="D10" sqref="D10"/>
    </sheetView>
  </sheetViews>
  <sheetFormatPr defaultRowHeight="14.4" x14ac:dyDescent="0.3"/>
  <cols>
    <col min="1" max="1" width="3.44140625" customWidth="1"/>
    <col min="2" max="2" width="46.44140625" customWidth="1"/>
  </cols>
  <sheetData>
    <row r="2" spans="1:9" ht="21" x14ac:dyDescent="0.4">
      <c r="A2" s="29" t="s">
        <v>52</v>
      </c>
      <c r="B2" s="29"/>
      <c r="C2" s="29"/>
      <c r="D2" s="29"/>
      <c r="E2" s="29"/>
      <c r="F2" s="29"/>
      <c r="G2" s="29"/>
      <c r="H2" s="29"/>
    </row>
    <row r="3" spans="1:9" ht="109.2" customHeight="1" x14ac:dyDescent="0.4">
      <c r="A3" s="25"/>
      <c r="B3" s="31" t="s">
        <v>53</v>
      </c>
      <c r="C3" s="31"/>
      <c r="D3" s="31"/>
      <c r="E3" s="31"/>
      <c r="F3" s="31"/>
      <c r="G3" s="31"/>
      <c r="H3" s="31"/>
      <c r="I3" s="31"/>
    </row>
    <row r="4" spans="1:9" x14ac:dyDescent="0.3">
      <c r="B4" s="30" t="s">
        <v>54</v>
      </c>
      <c r="C4" s="30"/>
      <c r="D4" s="30"/>
      <c r="E4" s="30"/>
      <c r="F4" s="30"/>
      <c r="G4" s="30"/>
      <c r="H4" s="30"/>
      <c r="I4" s="30"/>
    </row>
    <row r="6" spans="1:9" x14ac:dyDescent="0.3">
      <c r="B6" s="2" t="s">
        <v>55</v>
      </c>
    </row>
    <row r="7" spans="1:9" x14ac:dyDescent="0.3">
      <c r="B7" t="s">
        <v>56</v>
      </c>
    </row>
    <row r="8" spans="1:9" x14ac:dyDescent="0.3">
      <c r="B8" t="s">
        <v>57</v>
      </c>
    </row>
    <row r="9" spans="1:9" x14ac:dyDescent="0.3">
      <c r="B9" t="s">
        <v>58</v>
      </c>
    </row>
    <row r="10" spans="1:9" x14ac:dyDescent="0.3">
      <c r="B10" t="s">
        <v>59</v>
      </c>
    </row>
    <row r="11" spans="1:9" x14ac:dyDescent="0.3">
      <c r="B11" t="s">
        <v>60</v>
      </c>
    </row>
    <row r="12" spans="1:9" x14ac:dyDescent="0.3">
      <c r="B12" t="s">
        <v>61</v>
      </c>
    </row>
    <row r="13" spans="1:9" x14ac:dyDescent="0.3">
      <c r="B13" t="s">
        <v>62</v>
      </c>
    </row>
    <row r="14" spans="1:9" x14ac:dyDescent="0.3">
      <c r="B14" t="s">
        <v>63</v>
      </c>
    </row>
    <row r="15" spans="1:9" x14ac:dyDescent="0.3">
      <c r="B15" t="s">
        <v>64</v>
      </c>
    </row>
    <row r="16" spans="1:9" x14ac:dyDescent="0.3">
      <c r="B16" t="s">
        <v>65</v>
      </c>
    </row>
    <row r="17" spans="2:2" x14ac:dyDescent="0.3">
      <c r="B17" t="s">
        <v>66</v>
      </c>
    </row>
    <row r="18" spans="2:2" x14ac:dyDescent="0.3">
      <c r="B18" t="s">
        <v>67</v>
      </c>
    </row>
    <row r="19" spans="2:2" x14ac:dyDescent="0.3">
      <c r="B19" t="s">
        <v>68</v>
      </c>
    </row>
    <row r="20" spans="2:2" x14ac:dyDescent="0.3">
      <c r="B20" t="s">
        <v>69</v>
      </c>
    </row>
    <row r="21" spans="2:2" x14ac:dyDescent="0.3">
      <c r="B21" t="s">
        <v>70</v>
      </c>
    </row>
    <row r="22" spans="2:2" x14ac:dyDescent="0.3">
      <c r="B22" t="s">
        <v>71</v>
      </c>
    </row>
  </sheetData>
  <sortState xmlns:xlrd2="http://schemas.microsoft.com/office/spreadsheetml/2017/richdata2" ref="B6:B21">
    <sortCondition ref="B6:B21"/>
  </sortState>
  <mergeCells count="3">
    <mergeCell ref="A2:H2"/>
    <mergeCell ref="B4:I4"/>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H73"/>
  <sheetViews>
    <sheetView workbookViewId="0">
      <selection activeCell="A3" sqref="A3:H3"/>
    </sheetView>
  </sheetViews>
  <sheetFormatPr defaultRowHeight="14.4" x14ac:dyDescent="0.3"/>
  <cols>
    <col min="2" max="2" width="46.44140625" customWidth="1"/>
  </cols>
  <sheetData>
    <row r="2" spans="1:8" ht="16.95" customHeight="1" x14ac:dyDescent="0.4">
      <c r="A2" s="29" t="s">
        <v>52</v>
      </c>
      <c r="B2" s="29"/>
      <c r="C2" s="29"/>
      <c r="D2" s="29"/>
      <c r="E2" s="29"/>
      <c r="F2" s="29"/>
      <c r="G2" s="29"/>
      <c r="H2" s="29"/>
    </row>
    <row r="3" spans="1:8" ht="111" customHeight="1" x14ac:dyDescent="0.3">
      <c r="A3" s="31" t="s">
        <v>72</v>
      </c>
      <c r="B3" s="31"/>
      <c r="C3" s="31"/>
      <c r="D3" s="31"/>
      <c r="E3" s="31"/>
      <c r="F3" s="31"/>
      <c r="G3" s="31"/>
      <c r="H3" s="31"/>
    </row>
    <row r="4" spans="1:8" x14ac:dyDescent="0.3">
      <c r="A4" s="30" t="s">
        <v>73</v>
      </c>
      <c r="B4" s="30"/>
      <c r="C4" s="30"/>
      <c r="D4" s="30"/>
      <c r="E4" s="30"/>
      <c r="F4" s="30"/>
      <c r="G4" s="30"/>
      <c r="H4" s="30"/>
    </row>
    <row r="6" spans="1:8" x14ac:dyDescent="0.3">
      <c r="B6" s="2" t="s">
        <v>74</v>
      </c>
    </row>
    <row r="7" spans="1:8" x14ac:dyDescent="0.3">
      <c r="B7" t="s">
        <v>75</v>
      </c>
    </row>
    <row r="8" spans="1:8" x14ac:dyDescent="0.3">
      <c r="B8" t="s">
        <v>76</v>
      </c>
    </row>
    <row r="9" spans="1:8" x14ac:dyDescent="0.3">
      <c r="B9" t="s">
        <v>56</v>
      </c>
    </row>
    <row r="10" spans="1:8" x14ac:dyDescent="0.3">
      <c r="B10" t="s">
        <v>77</v>
      </c>
    </row>
    <row r="11" spans="1:8" x14ac:dyDescent="0.3">
      <c r="B11" t="s">
        <v>78</v>
      </c>
    </row>
    <row r="12" spans="1:8" x14ac:dyDescent="0.3">
      <c r="B12" t="s">
        <v>79</v>
      </c>
    </row>
    <row r="13" spans="1:8" x14ac:dyDescent="0.3">
      <c r="B13" t="s">
        <v>80</v>
      </c>
    </row>
    <row r="14" spans="1:8" x14ac:dyDescent="0.3">
      <c r="B14" t="s">
        <v>81</v>
      </c>
    </row>
    <row r="15" spans="1:8" x14ac:dyDescent="0.3">
      <c r="B15" t="s">
        <v>82</v>
      </c>
    </row>
    <row r="16" spans="1:8" x14ac:dyDescent="0.3">
      <c r="B16" t="s">
        <v>83</v>
      </c>
    </row>
    <row r="17" spans="2:2" x14ac:dyDescent="0.3">
      <c r="B17" t="s">
        <v>84</v>
      </c>
    </row>
    <row r="18" spans="2:2" x14ac:dyDescent="0.3">
      <c r="B18" t="s">
        <v>85</v>
      </c>
    </row>
    <row r="19" spans="2:2" x14ac:dyDescent="0.3">
      <c r="B19" t="s">
        <v>86</v>
      </c>
    </row>
    <row r="20" spans="2:2" x14ac:dyDescent="0.3">
      <c r="B20" t="s">
        <v>87</v>
      </c>
    </row>
    <row r="21" spans="2:2" x14ac:dyDescent="0.3">
      <c r="B21" t="s">
        <v>88</v>
      </c>
    </row>
    <row r="22" spans="2:2" x14ac:dyDescent="0.3">
      <c r="B22" t="s">
        <v>89</v>
      </c>
    </row>
    <row r="23" spans="2:2" x14ac:dyDescent="0.3">
      <c r="B23" t="s">
        <v>90</v>
      </c>
    </row>
    <row r="24" spans="2:2" x14ac:dyDescent="0.3">
      <c r="B24" t="s">
        <v>91</v>
      </c>
    </row>
    <row r="25" spans="2:2" x14ac:dyDescent="0.3">
      <c r="B25" t="s">
        <v>92</v>
      </c>
    </row>
    <row r="26" spans="2:2" x14ac:dyDescent="0.3">
      <c r="B26" t="s">
        <v>93</v>
      </c>
    </row>
    <row r="27" spans="2:2" x14ac:dyDescent="0.3">
      <c r="B27" t="s">
        <v>94</v>
      </c>
    </row>
    <row r="28" spans="2:2" x14ac:dyDescent="0.3">
      <c r="B28" t="s">
        <v>95</v>
      </c>
    </row>
    <row r="29" spans="2:2" x14ac:dyDescent="0.3">
      <c r="B29" t="s">
        <v>96</v>
      </c>
    </row>
    <row r="30" spans="2:2" x14ac:dyDescent="0.3">
      <c r="B30" t="s">
        <v>97</v>
      </c>
    </row>
    <row r="31" spans="2:2" x14ac:dyDescent="0.3">
      <c r="B31" t="s">
        <v>63</v>
      </c>
    </row>
    <row r="32" spans="2:2" x14ac:dyDescent="0.3">
      <c r="B32" t="s">
        <v>98</v>
      </c>
    </row>
    <row r="33" spans="2:2" x14ac:dyDescent="0.3">
      <c r="B33" t="s">
        <v>99</v>
      </c>
    </row>
    <row r="34" spans="2:2" x14ac:dyDescent="0.3">
      <c r="B34" t="s">
        <v>100</v>
      </c>
    </row>
    <row r="35" spans="2:2" x14ac:dyDescent="0.3">
      <c r="B35" t="s">
        <v>101</v>
      </c>
    </row>
    <row r="36" spans="2:2" x14ac:dyDescent="0.3">
      <c r="B36" t="s">
        <v>102</v>
      </c>
    </row>
    <row r="37" spans="2:2" x14ac:dyDescent="0.3">
      <c r="B37" t="s">
        <v>103</v>
      </c>
    </row>
    <row r="38" spans="2:2" x14ac:dyDescent="0.3">
      <c r="B38" t="s">
        <v>104</v>
      </c>
    </row>
    <row r="39" spans="2:2" x14ac:dyDescent="0.3">
      <c r="B39" t="s">
        <v>105</v>
      </c>
    </row>
    <row r="40" spans="2:2" x14ac:dyDescent="0.3">
      <c r="B40" t="s">
        <v>106</v>
      </c>
    </row>
    <row r="41" spans="2:2" x14ac:dyDescent="0.3">
      <c r="B41" t="s">
        <v>107</v>
      </c>
    </row>
    <row r="42" spans="2:2" x14ac:dyDescent="0.3">
      <c r="B42" t="s">
        <v>108</v>
      </c>
    </row>
    <row r="43" spans="2:2" x14ac:dyDescent="0.3">
      <c r="B43" t="s">
        <v>109</v>
      </c>
    </row>
    <row r="44" spans="2:2" x14ac:dyDescent="0.3">
      <c r="B44" t="s">
        <v>110</v>
      </c>
    </row>
    <row r="45" spans="2:2" x14ac:dyDescent="0.3">
      <c r="B45" t="s">
        <v>111</v>
      </c>
    </row>
    <row r="46" spans="2:2" x14ac:dyDescent="0.3">
      <c r="B46" t="s">
        <v>112</v>
      </c>
    </row>
    <row r="47" spans="2:2" x14ac:dyDescent="0.3">
      <c r="B47" t="s">
        <v>113</v>
      </c>
    </row>
    <row r="48" spans="2:2" x14ac:dyDescent="0.3">
      <c r="B48" t="s">
        <v>114</v>
      </c>
    </row>
    <row r="49" spans="2:2" x14ac:dyDescent="0.3">
      <c r="B49" t="s">
        <v>115</v>
      </c>
    </row>
    <row r="50" spans="2:2" x14ac:dyDescent="0.3">
      <c r="B50" t="s">
        <v>116</v>
      </c>
    </row>
    <row r="51" spans="2:2" x14ac:dyDescent="0.3">
      <c r="B51" t="s">
        <v>117</v>
      </c>
    </row>
    <row r="52" spans="2:2" x14ac:dyDescent="0.3">
      <c r="B52" t="s">
        <v>118</v>
      </c>
    </row>
    <row r="53" spans="2:2" x14ac:dyDescent="0.3">
      <c r="B53" t="s">
        <v>119</v>
      </c>
    </row>
    <row r="54" spans="2:2" x14ac:dyDescent="0.3">
      <c r="B54" t="s">
        <v>120</v>
      </c>
    </row>
    <row r="55" spans="2:2" x14ac:dyDescent="0.3">
      <c r="B55" t="s">
        <v>121</v>
      </c>
    </row>
    <row r="56" spans="2:2" x14ac:dyDescent="0.3">
      <c r="B56" t="s">
        <v>122</v>
      </c>
    </row>
    <row r="57" spans="2:2" x14ac:dyDescent="0.3">
      <c r="B57" t="s">
        <v>123</v>
      </c>
    </row>
    <row r="58" spans="2:2" x14ac:dyDescent="0.3">
      <c r="B58" t="s">
        <v>124</v>
      </c>
    </row>
    <row r="59" spans="2:2" x14ac:dyDescent="0.3">
      <c r="B59" t="s">
        <v>125</v>
      </c>
    </row>
    <row r="60" spans="2:2" x14ac:dyDescent="0.3">
      <c r="B60" t="s">
        <v>126</v>
      </c>
    </row>
    <row r="61" spans="2:2" x14ac:dyDescent="0.3">
      <c r="B61" t="s">
        <v>127</v>
      </c>
    </row>
    <row r="62" spans="2:2" x14ac:dyDescent="0.3">
      <c r="B62" t="s">
        <v>128</v>
      </c>
    </row>
    <row r="63" spans="2:2" x14ac:dyDescent="0.3">
      <c r="B63" t="s">
        <v>129</v>
      </c>
    </row>
    <row r="64" spans="2:2" x14ac:dyDescent="0.3">
      <c r="B64" t="s">
        <v>130</v>
      </c>
    </row>
    <row r="65" spans="2:2" x14ac:dyDescent="0.3">
      <c r="B65" t="s">
        <v>131</v>
      </c>
    </row>
    <row r="66" spans="2:2" x14ac:dyDescent="0.3">
      <c r="B66" t="s">
        <v>132</v>
      </c>
    </row>
    <row r="67" spans="2:2" x14ac:dyDescent="0.3">
      <c r="B67" t="s">
        <v>133</v>
      </c>
    </row>
    <row r="68" spans="2:2" x14ac:dyDescent="0.3">
      <c r="B68" t="s">
        <v>134</v>
      </c>
    </row>
    <row r="69" spans="2:2" x14ac:dyDescent="0.3">
      <c r="B69" t="s">
        <v>135</v>
      </c>
    </row>
    <row r="70" spans="2:2" x14ac:dyDescent="0.3">
      <c r="B70" t="s">
        <v>136</v>
      </c>
    </row>
    <row r="71" spans="2:2" x14ac:dyDescent="0.3">
      <c r="B71" t="s">
        <v>137</v>
      </c>
    </row>
    <row r="72" spans="2:2" x14ac:dyDescent="0.3">
      <c r="B72" t="s">
        <v>138</v>
      </c>
    </row>
    <row r="73" spans="2:2" x14ac:dyDescent="0.3">
      <c r="B73" t="s">
        <v>139</v>
      </c>
    </row>
  </sheetData>
  <sortState xmlns:xlrd2="http://schemas.microsoft.com/office/spreadsheetml/2017/richdata2" ref="B7:B74">
    <sortCondition ref="B7:B74"/>
  </sortState>
  <mergeCells count="3">
    <mergeCell ref="A2:H2"/>
    <mergeCell ref="A3:H3"/>
    <mergeCell ref="A4:H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2:H77"/>
  <sheetViews>
    <sheetView workbookViewId="0">
      <pane ySplit="8" topLeftCell="A9" activePane="bottomLeft" state="frozen"/>
      <selection pane="bottomLeft" activeCell="A3" sqref="A3:H3"/>
    </sheetView>
  </sheetViews>
  <sheetFormatPr defaultRowHeight="14.4" x14ac:dyDescent="0.3"/>
  <cols>
    <col min="2" max="2" width="46.44140625" customWidth="1"/>
    <col min="3" max="3" width="11.5546875" bestFit="1" customWidth="1"/>
    <col min="5" max="8" width="16.33203125" customWidth="1"/>
  </cols>
  <sheetData>
    <row r="2" spans="1:8" ht="21" x14ac:dyDescent="0.4">
      <c r="A2" s="29" t="s">
        <v>52</v>
      </c>
      <c r="B2" s="29"/>
      <c r="C2" s="29"/>
      <c r="D2" s="29"/>
      <c r="E2" s="29"/>
      <c r="F2" s="29"/>
      <c r="G2" s="29"/>
      <c r="H2" s="29"/>
    </row>
    <row r="3" spans="1:8" x14ac:dyDescent="0.3">
      <c r="A3" s="27" t="s">
        <v>238</v>
      </c>
      <c r="B3" s="27"/>
      <c r="C3" s="27"/>
      <c r="D3" s="27"/>
      <c r="E3" s="27"/>
      <c r="F3" s="27"/>
      <c r="G3" s="27"/>
      <c r="H3" s="27"/>
    </row>
    <row r="4" spans="1:8" ht="18" x14ac:dyDescent="0.35">
      <c r="A4" s="32" t="s">
        <v>140</v>
      </c>
      <c r="B4" s="32"/>
      <c r="C4" s="32"/>
      <c r="D4" s="32"/>
      <c r="E4" s="32"/>
      <c r="F4" s="32"/>
      <c r="G4" s="32"/>
      <c r="H4" s="32"/>
    </row>
    <row r="5" spans="1:8" x14ac:dyDescent="0.3">
      <c r="A5" s="24"/>
      <c r="B5" s="24"/>
      <c r="C5" s="24"/>
      <c r="D5" s="24"/>
      <c r="E5" s="24"/>
      <c r="F5" s="24"/>
      <c r="G5" s="24"/>
      <c r="H5" s="24"/>
    </row>
    <row r="6" spans="1:8" x14ac:dyDescent="0.3">
      <c r="A6" s="30" t="s">
        <v>141</v>
      </c>
      <c r="B6" s="30"/>
      <c r="C6" s="30"/>
      <c r="D6" s="30"/>
      <c r="E6" s="30"/>
      <c r="F6" s="30"/>
      <c r="G6" s="30"/>
      <c r="H6" s="30"/>
    </row>
    <row r="8" spans="1:8" x14ac:dyDescent="0.3">
      <c r="B8" s="2" t="s">
        <v>3</v>
      </c>
      <c r="C8" s="2" t="s">
        <v>4</v>
      </c>
      <c r="D8" s="2" t="s">
        <v>5</v>
      </c>
      <c r="E8" s="3" t="s">
        <v>6</v>
      </c>
      <c r="F8" s="3" t="s">
        <v>7</v>
      </c>
      <c r="G8" s="3" t="s">
        <v>8</v>
      </c>
      <c r="H8" s="3" t="s">
        <v>9</v>
      </c>
    </row>
    <row r="9" spans="1:8" x14ac:dyDescent="0.3">
      <c r="A9" s="14" t="s">
        <v>10</v>
      </c>
      <c r="C9" s="5"/>
    </row>
    <row r="10" spans="1:8" x14ac:dyDescent="0.3">
      <c r="B10" s="1" t="s">
        <v>142</v>
      </c>
      <c r="C10" s="5">
        <v>25</v>
      </c>
      <c r="D10" s="7">
        <v>750</v>
      </c>
      <c r="E10" s="7">
        <f>C10*D10</f>
        <v>18750</v>
      </c>
      <c r="F10" s="7">
        <v>17220</v>
      </c>
      <c r="G10" s="7">
        <f>750*22.5</f>
        <v>16875</v>
      </c>
      <c r="H10" s="7">
        <f>750*20</f>
        <v>15000</v>
      </c>
    </row>
    <row r="11" spans="1:8" x14ac:dyDescent="0.3">
      <c r="B11" s="1" t="s">
        <v>143</v>
      </c>
      <c r="C11" s="5">
        <v>25</v>
      </c>
      <c r="D11" s="7">
        <v>325</v>
      </c>
      <c r="E11" s="7">
        <f t="shared" ref="E11:E18" si="0">C11*D11</f>
        <v>8125</v>
      </c>
      <c r="F11" s="7">
        <v>7475</v>
      </c>
      <c r="G11" s="7">
        <f>325*22.5</f>
        <v>7312.5</v>
      </c>
      <c r="H11" s="7">
        <v>6500</v>
      </c>
    </row>
    <row r="12" spans="1:8" x14ac:dyDescent="0.3">
      <c r="B12" s="1" t="s">
        <v>144</v>
      </c>
      <c r="C12" s="5">
        <v>15</v>
      </c>
      <c r="D12" s="7">
        <v>675</v>
      </c>
      <c r="E12" s="7">
        <f t="shared" si="0"/>
        <v>10125</v>
      </c>
      <c r="F12" s="7">
        <v>8350</v>
      </c>
      <c r="G12" s="7">
        <f>675*12.5</f>
        <v>8437.5</v>
      </c>
      <c r="H12" s="7">
        <f>675*10</f>
        <v>6750</v>
      </c>
    </row>
    <row r="13" spans="1:8" x14ac:dyDescent="0.3">
      <c r="B13" s="1" t="s">
        <v>145</v>
      </c>
      <c r="C13" s="5"/>
      <c r="D13" s="7"/>
      <c r="E13" s="7">
        <f t="shared" si="0"/>
        <v>0</v>
      </c>
      <c r="F13" s="7"/>
      <c r="G13" s="7"/>
      <c r="H13" s="7"/>
    </row>
    <row r="14" spans="1:8" x14ac:dyDescent="0.3">
      <c r="B14" s="1" t="s">
        <v>146</v>
      </c>
      <c r="C14" s="5">
        <v>30</v>
      </c>
      <c r="D14" s="7">
        <v>250</v>
      </c>
      <c r="E14" s="7">
        <f t="shared" si="0"/>
        <v>7500</v>
      </c>
      <c r="F14" s="7">
        <v>7050</v>
      </c>
      <c r="G14" s="7">
        <v>7350</v>
      </c>
      <c r="H14" s="7">
        <v>7200</v>
      </c>
    </row>
    <row r="15" spans="1:8" x14ac:dyDescent="0.3">
      <c r="B15" s="1" t="s">
        <v>147</v>
      </c>
      <c r="C15" s="5">
        <v>2500</v>
      </c>
      <c r="D15" s="7">
        <v>1</v>
      </c>
      <c r="E15" s="7">
        <f t="shared" si="0"/>
        <v>2500</v>
      </c>
      <c r="F15" s="7">
        <v>1200</v>
      </c>
      <c r="G15" s="7">
        <v>2400</v>
      </c>
      <c r="H15" s="7">
        <v>2700</v>
      </c>
    </row>
    <row r="16" spans="1:8" x14ac:dyDescent="0.3">
      <c r="B16" s="1" t="s">
        <v>148</v>
      </c>
      <c r="C16" s="5">
        <v>700</v>
      </c>
      <c r="D16" s="7">
        <v>1</v>
      </c>
      <c r="E16" s="7">
        <f t="shared" si="0"/>
        <v>700</v>
      </c>
      <c r="F16" s="7">
        <v>460</v>
      </c>
      <c r="G16" s="7">
        <v>650</v>
      </c>
      <c r="H16" s="7">
        <v>820</v>
      </c>
    </row>
    <row r="17" spans="1:8" x14ac:dyDescent="0.3">
      <c r="B17" s="1" t="s">
        <v>149</v>
      </c>
      <c r="C17" s="5">
        <v>1000</v>
      </c>
      <c r="D17" s="7">
        <v>1</v>
      </c>
      <c r="E17" s="7">
        <f t="shared" si="0"/>
        <v>1000</v>
      </c>
      <c r="F17" s="7">
        <v>789</v>
      </c>
      <c r="G17" s="7">
        <v>1000</v>
      </c>
      <c r="H17" s="7">
        <v>0</v>
      </c>
    </row>
    <row r="18" spans="1:8" x14ac:dyDescent="0.3">
      <c r="B18" s="1" t="s">
        <v>150</v>
      </c>
      <c r="C18" s="5">
        <v>5</v>
      </c>
      <c r="D18" s="7">
        <v>675</v>
      </c>
      <c r="E18" s="7">
        <f t="shared" si="0"/>
        <v>3375</v>
      </c>
      <c r="F18" s="7">
        <v>5980</v>
      </c>
      <c r="G18" s="7">
        <v>6120</v>
      </c>
      <c r="H18" s="7">
        <v>6000</v>
      </c>
    </row>
    <row r="19" spans="1:8" x14ac:dyDescent="0.3">
      <c r="B19" s="1"/>
      <c r="C19" s="5"/>
      <c r="D19" s="7"/>
      <c r="E19" s="7"/>
      <c r="F19" s="7"/>
      <c r="G19" s="7"/>
      <c r="H19" s="7"/>
    </row>
    <row r="20" spans="1:8" x14ac:dyDescent="0.3">
      <c r="B20" s="10" t="s">
        <v>21</v>
      </c>
      <c r="E20" s="9">
        <f>SUM(E10:E19)</f>
        <v>52075</v>
      </c>
      <c r="F20" s="9">
        <f t="shared" ref="F20" si="1">SUM(F10:F19)</f>
        <v>48524</v>
      </c>
      <c r="G20" s="9">
        <f t="shared" ref="G20:H20" si="2">SUM(G10:G19)</f>
        <v>50145</v>
      </c>
      <c r="H20" s="9">
        <f t="shared" si="2"/>
        <v>44970</v>
      </c>
    </row>
    <row r="23" spans="1:8" x14ac:dyDescent="0.3">
      <c r="B23" s="2" t="s">
        <v>3</v>
      </c>
      <c r="C23" s="2" t="s">
        <v>4</v>
      </c>
      <c r="D23" s="2" t="s">
        <v>5</v>
      </c>
      <c r="E23" s="3" t="s">
        <v>6</v>
      </c>
      <c r="F23" s="3" t="s">
        <v>7</v>
      </c>
      <c r="G23" s="3" t="s">
        <v>8</v>
      </c>
      <c r="H23" s="3" t="s">
        <v>9</v>
      </c>
    </row>
    <row r="24" spans="1:8" x14ac:dyDescent="0.3">
      <c r="A24" s="14" t="s">
        <v>22</v>
      </c>
    </row>
    <row r="25" spans="1:8" x14ac:dyDescent="0.3">
      <c r="B25" s="16" t="s">
        <v>151</v>
      </c>
      <c r="C25" s="8"/>
      <c r="D25" s="6"/>
      <c r="E25" s="6"/>
      <c r="F25" s="7">
        <v>0</v>
      </c>
      <c r="G25" s="7">
        <v>0</v>
      </c>
      <c r="H25" s="7">
        <v>8324</v>
      </c>
    </row>
    <row r="26" spans="1:8" x14ac:dyDescent="0.3">
      <c r="B26" s="1" t="s">
        <v>152</v>
      </c>
      <c r="C26" s="8">
        <v>0</v>
      </c>
      <c r="D26" s="7">
        <v>0</v>
      </c>
      <c r="E26" s="6">
        <f t="shared" ref="E26:E28" si="3">C26*D26</f>
        <v>0</v>
      </c>
      <c r="F26" s="7"/>
      <c r="G26" s="7"/>
      <c r="H26" s="7"/>
    </row>
    <row r="27" spans="1:8" x14ac:dyDescent="0.3">
      <c r="B27" s="1" t="s">
        <v>153</v>
      </c>
      <c r="C27" s="8">
        <v>0</v>
      </c>
      <c r="D27" s="7">
        <v>0</v>
      </c>
      <c r="E27" s="6">
        <f t="shared" si="3"/>
        <v>0</v>
      </c>
      <c r="F27" s="7"/>
      <c r="G27" s="7"/>
      <c r="H27" s="7"/>
    </row>
    <row r="28" spans="1:8" x14ac:dyDescent="0.3">
      <c r="B28" s="1" t="s">
        <v>154</v>
      </c>
      <c r="C28" s="8">
        <v>0</v>
      </c>
      <c r="D28" s="7">
        <v>0</v>
      </c>
      <c r="E28" s="6">
        <f t="shared" si="3"/>
        <v>0</v>
      </c>
      <c r="F28" s="7"/>
      <c r="G28" s="7"/>
      <c r="H28" s="7"/>
    </row>
    <row r="29" spans="1:8" x14ac:dyDescent="0.3">
      <c r="B29" s="16" t="s">
        <v>155</v>
      </c>
      <c r="C29" s="8"/>
      <c r="D29" s="7"/>
      <c r="E29" s="6"/>
      <c r="F29" s="7">
        <v>5300</v>
      </c>
      <c r="G29" s="7">
        <v>4750</v>
      </c>
      <c r="H29" s="7">
        <v>0</v>
      </c>
    </row>
    <row r="30" spans="1:8" x14ac:dyDescent="0.3">
      <c r="B30" s="1" t="s">
        <v>156</v>
      </c>
      <c r="C30" s="8">
        <v>380</v>
      </c>
      <c r="D30" s="7">
        <v>6</v>
      </c>
      <c r="E30" s="6">
        <f t="shared" ref="E30:E63" si="4">C30*D30</f>
        <v>2280</v>
      </c>
      <c r="F30" s="7"/>
      <c r="G30" s="7"/>
      <c r="H30" s="7"/>
    </row>
    <row r="31" spans="1:8" x14ac:dyDescent="0.3">
      <c r="B31" s="1" t="s">
        <v>157</v>
      </c>
      <c r="C31" s="8">
        <v>150</v>
      </c>
      <c r="D31" s="7">
        <f>6*2</f>
        <v>12</v>
      </c>
      <c r="E31" s="6">
        <f t="shared" si="4"/>
        <v>1800</v>
      </c>
      <c r="F31" s="7"/>
      <c r="G31" s="7"/>
      <c r="H31" s="7"/>
    </row>
    <row r="32" spans="1:8" x14ac:dyDescent="0.3">
      <c r="B32" s="1" t="s">
        <v>158</v>
      </c>
      <c r="C32" s="8">
        <v>45</v>
      </c>
      <c r="D32" s="7">
        <f>6*3</f>
        <v>18</v>
      </c>
      <c r="E32" s="6">
        <f t="shared" si="4"/>
        <v>810</v>
      </c>
      <c r="F32" s="7"/>
      <c r="G32" s="7"/>
      <c r="H32" s="7"/>
    </row>
    <row r="33" spans="2:8" x14ac:dyDescent="0.3">
      <c r="B33" s="16" t="s">
        <v>159</v>
      </c>
      <c r="C33" s="8"/>
      <c r="D33" s="7"/>
      <c r="E33" s="6"/>
      <c r="F33" s="7">
        <v>20016</v>
      </c>
      <c r="G33" s="7">
        <f>12*1500</f>
        <v>18000</v>
      </c>
      <c r="H33" s="7">
        <v>15000</v>
      </c>
    </row>
    <row r="34" spans="2:8" x14ac:dyDescent="0.3">
      <c r="B34" s="1" t="s">
        <v>160</v>
      </c>
      <c r="C34" s="8">
        <v>1500</v>
      </c>
      <c r="D34" s="7">
        <v>13</v>
      </c>
      <c r="E34" s="6">
        <f t="shared" si="4"/>
        <v>19500</v>
      </c>
      <c r="F34" s="7"/>
      <c r="G34" s="7"/>
      <c r="H34" s="7"/>
    </row>
    <row r="35" spans="2:8" x14ac:dyDescent="0.3">
      <c r="B35" s="16" t="s">
        <v>161</v>
      </c>
      <c r="C35" s="8"/>
      <c r="D35" s="7"/>
      <c r="E35" s="6"/>
      <c r="F35" s="17">
        <v>1637</v>
      </c>
      <c r="G35" s="7">
        <v>1100</v>
      </c>
      <c r="H35" s="7">
        <v>2314</v>
      </c>
    </row>
    <row r="36" spans="2:8" x14ac:dyDescent="0.3">
      <c r="B36" s="1" t="s">
        <v>162</v>
      </c>
      <c r="C36" s="8">
        <v>380</v>
      </c>
      <c r="D36" s="7">
        <v>2</v>
      </c>
      <c r="E36" s="6">
        <f t="shared" si="4"/>
        <v>760</v>
      </c>
      <c r="F36" s="7"/>
      <c r="G36" s="7"/>
      <c r="H36" s="7"/>
    </row>
    <row r="37" spans="2:8" x14ac:dyDescent="0.3">
      <c r="B37" s="1" t="s">
        <v>153</v>
      </c>
      <c r="C37" s="8">
        <v>275</v>
      </c>
      <c r="D37" s="7">
        <f>2*2</f>
        <v>4</v>
      </c>
      <c r="E37" s="6">
        <f t="shared" si="4"/>
        <v>1100</v>
      </c>
      <c r="F37" s="7"/>
      <c r="G37" s="7"/>
      <c r="H37" s="7"/>
    </row>
    <row r="38" spans="2:8" x14ac:dyDescent="0.3">
      <c r="B38" s="1" t="s">
        <v>154</v>
      </c>
      <c r="C38" s="8">
        <v>45</v>
      </c>
      <c r="D38" s="7">
        <f>2*3</f>
        <v>6</v>
      </c>
      <c r="E38" s="6">
        <f t="shared" si="4"/>
        <v>270</v>
      </c>
      <c r="F38" s="7"/>
      <c r="G38" s="7"/>
      <c r="H38" s="7"/>
    </row>
    <row r="39" spans="2:8" x14ac:dyDescent="0.3">
      <c r="B39" s="16" t="s">
        <v>163</v>
      </c>
      <c r="C39" s="8"/>
      <c r="D39" s="7"/>
      <c r="E39" s="6"/>
      <c r="F39" s="7"/>
      <c r="G39" s="7"/>
      <c r="H39" s="7"/>
    </row>
    <row r="40" spans="2:8" x14ac:dyDescent="0.3">
      <c r="B40" s="1" t="s">
        <v>164</v>
      </c>
      <c r="C40" s="8">
        <v>3000</v>
      </c>
      <c r="D40" s="7">
        <v>1</v>
      </c>
      <c r="E40" s="6">
        <f t="shared" si="4"/>
        <v>3000</v>
      </c>
      <c r="F40" s="7">
        <v>2700</v>
      </c>
      <c r="G40" s="7">
        <v>2500</v>
      </c>
      <c r="H40" s="7">
        <v>1866</v>
      </c>
    </row>
    <row r="41" spans="2:8" x14ac:dyDescent="0.3">
      <c r="B41" s="1" t="s">
        <v>165</v>
      </c>
      <c r="C41" s="8">
        <v>1000</v>
      </c>
      <c r="D41" s="7">
        <v>1</v>
      </c>
      <c r="E41" s="6">
        <f t="shared" si="4"/>
        <v>1000</v>
      </c>
      <c r="F41" s="7">
        <v>1157</v>
      </c>
      <c r="G41" s="7">
        <v>900</v>
      </c>
      <c r="H41" s="7">
        <v>1024</v>
      </c>
    </row>
    <row r="42" spans="2:8" x14ac:dyDescent="0.3">
      <c r="B42" s="1" t="s">
        <v>166</v>
      </c>
      <c r="C42" s="8">
        <v>800</v>
      </c>
      <c r="D42" s="7">
        <v>2</v>
      </c>
      <c r="E42" s="6">
        <f t="shared" si="4"/>
        <v>1600</v>
      </c>
      <c r="F42" s="7">
        <v>1216</v>
      </c>
      <c r="G42" s="7">
        <v>1500</v>
      </c>
      <c r="H42" s="7">
        <v>1167</v>
      </c>
    </row>
    <row r="43" spans="2:8" x14ac:dyDescent="0.3">
      <c r="B43" s="1" t="s">
        <v>167</v>
      </c>
      <c r="C43" s="8">
        <v>1500</v>
      </c>
      <c r="D43" s="7">
        <v>2</v>
      </c>
      <c r="E43" s="6">
        <f t="shared" si="4"/>
        <v>3000</v>
      </c>
      <c r="F43" s="7">
        <v>2700</v>
      </c>
      <c r="G43" s="7">
        <v>3500</v>
      </c>
      <c r="H43" s="7">
        <v>2500</v>
      </c>
    </row>
    <row r="44" spans="2:8" x14ac:dyDescent="0.3">
      <c r="B44" s="1" t="s">
        <v>168</v>
      </c>
      <c r="C44" s="8">
        <v>1200</v>
      </c>
      <c r="D44" s="7">
        <v>1</v>
      </c>
      <c r="E44" s="6">
        <f t="shared" si="4"/>
        <v>1200</v>
      </c>
      <c r="F44" s="7">
        <v>670</v>
      </c>
      <c r="G44" s="7">
        <v>1000</v>
      </c>
      <c r="H44" s="7">
        <v>789</v>
      </c>
    </row>
    <row r="45" spans="2:8" x14ac:dyDescent="0.3">
      <c r="B45" s="1" t="s">
        <v>76</v>
      </c>
      <c r="C45" s="8">
        <v>3000</v>
      </c>
      <c r="D45" s="7">
        <v>1</v>
      </c>
      <c r="E45" s="6">
        <f t="shared" si="4"/>
        <v>3000</v>
      </c>
      <c r="F45" s="7">
        <v>2750</v>
      </c>
      <c r="G45" s="7">
        <v>3000</v>
      </c>
      <c r="H45" s="7">
        <v>2750</v>
      </c>
    </row>
    <row r="46" spans="2:8" x14ac:dyDescent="0.3">
      <c r="B46" s="1" t="s">
        <v>169</v>
      </c>
      <c r="C46" s="8">
        <v>500</v>
      </c>
      <c r="D46" s="7">
        <v>1</v>
      </c>
      <c r="E46" s="6">
        <f t="shared" si="4"/>
        <v>500</v>
      </c>
      <c r="F46" s="7">
        <v>0</v>
      </c>
      <c r="G46" s="7">
        <v>0</v>
      </c>
      <c r="H46" s="7">
        <v>0</v>
      </c>
    </row>
    <row r="47" spans="2:8" x14ac:dyDescent="0.3">
      <c r="B47" s="1" t="s">
        <v>170</v>
      </c>
      <c r="C47" s="8">
        <v>50</v>
      </c>
      <c r="D47" s="7">
        <v>10</v>
      </c>
      <c r="E47" s="6">
        <f t="shared" si="4"/>
        <v>500</v>
      </c>
      <c r="F47" s="7">
        <v>634</v>
      </c>
      <c r="G47" s="7">
        <v>500</v>
      </c>
      <c r="H47" s="7">
        <v>386</v>
      </c>
    </row>
    <row r="48" spans="2:8" x14ac:dyDescent="0.3">
      <c r="B48" s="1" t="s">
        <v>171</v>
      </c>
      <c r="C48" s="8">
        <v>250</v>
      </c>
      <c r="D48" s="7">
        <v>1</v>
      </c>
      <c r="E48" s="6">
        <f t="shared" si="4"/>
        <v>250</v>
      </c>
      <c r="F48" s="7">
        <v>250</v>
      </c>
      <c r="G48" s="7">
        <v>250</v>
      </c>
      <c r="H48" s="7">
        <v>0</v>
      </c>
    </row>
    <row r="49" spans="2:8" x14ac:dyDescent="0.3">
      <c r="B49" s="1" t="s">
        <v>87</v>
      </c>
      <c r="C49" s="8">
        <v>1200</v>
      </c>
      <c r="D49" s="7">
        <v>1</v>
      </c>
      <c r="E49" s="6">
        <f t="shared" si="4"/>
        <v>1200</v>
      </c>
      <c r="F49" s="7">
        <v>987</v>
      </c>
      <c r="G49" s="7">
        <v>1000</v>
      </c>
      <c r="H49" s="7">
        <v>871</v>
      </c>
    </row>
    <row r="50" spans="2:8" x14ac:dyDescent="0.3">
      <c r="B50" s="1" t="s">
        <v>172</v>
      </c>
      <c r="C50" s="8">
        <v>5000</v>
      </c>
      <c r="D50" s="7">
        <v>1</v>
      </c>
      <c r="E50" s="6">
        <f t="shared" si="4"/>
        <v>5000</v>
      </c>
      <c r="F50" s="7">
        <v>3000</v>
      </c>
      <c r="G50" s="7">
        <v>5000</v>
      </c>
      <c r="H50" s="7">
        <v>3500</v>
      </c>
    </row>
    <row r="51" spans="2:8" x14ac:dyDescent="0.3">
      <c r="B51" s="1" t="s">
        <v>96</v>
      </c>
      <c r="C51" s="8">
        <v>300</v>
      </c>
      <c r="D51" s="7">
        <v>1</v>
      </c>
      <c r="E51" s="6">
        <f t="shared" si="4"/>
        <v>300</v>
      </c>
      <c r="F51" s="7">
        <v>274</v>
      </c>
      <c r="G51" s="7">
        <v>300</v>
      </c>
      <c r="H51" s="7">
        <v>228</v>
      </c>
    </row>
    <row r="52" spans="2:8" x14ac:dyDescent="0.3">
      <c r="B52" s="1" t="s">
        <v>105</v>
      </c>
      <c r="C52" s="8">
        <v>500</v>
      </c>
      <c r="D52" s="7">
        <v>1</v>
      </c>
      <c r="E52" s="6">
        <f t="shared" si="4"/>
        <v>500</v>
      </c>
      <c r="F52" s="7">
        <v>478</v>
      </c>
      <c r="G52" s="7">
        <v>500</v>
      </c>
      <c r="H52" s="7">
        <v>458</v>
      </c>
    </row>
    <row r="53" spans="2:8" x14ac:dyDescent="0.3">
      <c r="B53" s="1" t="s">
        <v>106</v>
      </c>
      <c r="C53" s="8">
        <v>1000</v>
      </c>
      <c r="D53" s="7">
        <v>1</v>
      </c>
      <c r="E53" s="6">
        <f t="shared" si="4"/>
        <v>1000</v>
      </c>
      <c r="F53" s="7">
        <v>843</v>
      </c>
      <c r="G53" s="7">
        <v>1000</v>
      </c>
      <c r="H53" s="7">
        <v>756</v>
      </c>
    </row>
    <row r="54" spans="2:8" x14ac:dyDescent="0.3">
      <c r="B54" s="16" t="s">
        <v>112</v>
      </c>
      <c r="C54" s="8"/>
      <c r="D54" s="7"/>
      <c r="E54" s="6"/>
      <c r="F54" s="7">
        <v>3250</v>
      </c>
      <c r="G54" s="7">
        <v>3250</v>
      </c>
      <c r="H54" s="7">
        <v>2250</v>
      </c>
    </row>
    <row r="55" spans="2:8" x14ac:dyDescent="0.3">
      <c r="B55" s="1" t="s">
        <v>173</v>
      </c>
      <c r="C55" s="8">
        <v>1000</v>
      </c>
      <c r="D55" s="7">
        <v>1</v>
      </c>
      <c r="E55" s="6">
        <f t="shared" si="4"/>
        <v>1000</v>
      </c>
      <c r="F55" s="7"/>
      <c r="G55" s="7"/>
      <c r="H55" s="7"/>
    </row>
    <row r="56" spans="2:8" x14ac:dyDescent="0.3">
      <c r="B56" s="1" t="s">
        <v>174</v>
      </c>
      <c r="C56" s="8">
        <v>750</v>
      </c>
      <c r="D56" s="7">
        <v>1</v>
      </c>
      <c r="E56" s="6">
        <f t="shared" ref="E56:E59" si="5">C56*D56</f>
        <v>750</v>
      </c>
      <c r="F56" s="7"/>
      <c r="G56" s="7"/>
      <c r="H56" s="7"/>
    </row>
    <row r="57" spans="2:8" x14ac:dyDescent="0.3">
      <c r="B57" s="1" t="s">
        <v>175</v>
      </c>
      <c r="C57" s="8">
        <v>300</v>
      </c>
      <c r="D57" s="7">
        <v>5</v>
      </c>
      <c r="E57" s="6">
        <f t="shared" si="5"/>
        <v>1500</v>
      </c>
      <c r="F57" s="7"/>
      <c r="G57" s="7"/>
      <c r="H57" s="7"/>
    </row>
    <row r="58" spans="2:8" x14ac:dyDescent="0.3">
      <c r="B58" s="1" t="s">
        <v>176</v>
      </c>
      <c r="C58" s="8">
        <v>0</v>
      </c>
      <c r="D58" s="7">
        <v>0</v>
      </c>
      <c r="E58" s="6">
        <f t="shared" si="5"/>
        <v>0</v>
      </c>
      <c r="F58" s="7"/>
      <c r="G58" s="7"/>
      <c r="H58" s="7"/>
    </row>
    <row r="59" spans="2:8" x14ac:dyDescent="0.3">
      <c r="B59" s="1" t="s">
        <v>177</v>
      </c>
      <c r="C59" s="8">
        <v>0</v>
      </c>
      <c r="D59" s="7">
        <v>0</v>
      </c>
      <c r="E59" s="6">
        <f t="shared" si="5"/>
        <v>0</v>
      </c>
      <c r="F59" s="7"/>
      <c r="G59" s="7"/>
      <c r="H59" s="7"/>
    </row>
    <row r="60" spans="2:8" x14ac:dyDescent="0.3">
      <c r="B60" s="1" t="s">
        <v>178</v>
      </c>
      <c r="C60" s="8">
        <v>0</v>
      </c>
      <c r="D60" s="7">
        <v>0</v>
      </c>
      <c r="E60" s="6">
        <f t="shared" si="4"/>
        <v>0</v>
      </c>
      <c r="F60" s="7"/>
      <c r="G60" s="7"/>
      <c r="H60" s="7"/>
    </row>
    <row r="61" spans="2:8" x14ac:dyDescent="0.3">
      <c r="B61" s="1" t="s">
        <v>179</v>
      </c>
      <c r="C61" s="8">
        <v>0</v>
      </c>
      <c r="D61" s="7">
        <v>0</v>
      </c>
      <c r="E61" s="6">
        <f t="shared" si="4"/>
        <v>0</v>
      </c>
      <c r="F61" s="7"/>
      <c r="G61" s="7"/>
      <c r="H61" s="7"/>
    </row>
    <row r="62" spans="2:8" x14ac:dyDescent="0.3">
      <c r="B62" s="1" t="s">
        <v>180</v>
      </c>
      <c r="C62" s="8">
        <v>0</v>
      </c>
      <c r="D62" s="7">
        <v>0</v>
      </c>
      <c r="E62" s="6">
        <f t="shared" si="4"/>
        <v>0</v>
      </c>
      <c r="F62" s="7"/>
      <c r="G62" s="7"/>
      <c r="H62" s="7"/>
    </row>
    <row r="63" spans="2:8" x14ac:dyDescent="0.3">
      <c r="B63" s="1" t="s">
        <v>181</v>
      </c>
      <c r="C63" s="8">
        <v>0</v>
      </c>
      <c r="D63" s="7">
        <v>0</v>
      </c>
      <c r="E63" s="6">
        <f t="shared" si="4"/>
        <v>0</v>
      </c>
      <c r="F63" s="7"/>
      <c r="G63" s="7"/>
      <c r="H63" s="7"/>
    </row>
    <row r="64" spans="2:8" x14ac:dyDescent="0.3">
      <c r="B64" s="10" t="s">
        <v>43</v>
      </c>
      <c r="E64" s="9">
        <f>SUM(E25:E63)</f>
        <v>51820</v>
      </c>
      <c r="F64" s="9">
        <f>SUM(F25:F63)</f>
        <v>47862</v>
      </c>
      <c r="G64" s="9">
        <f>SUM(G25:G63)</f>
        <v>48050</v>
      </c>
      <c r="H64" s="9">
        <f>SUM(H25:H63)</f>
        <v>44183</v>
      </c>
    </row>
    <row r="65" spans="1:8" x14ac:dyDescent="0.3">
      <c r="B65" s="4"/>
    </row>
    <row r="66" spans="1:8" ht="15" thickBot="1" x14ac:dyDescent="0.35">
      <c r="B66" s="11" t="s">
        <v>44</v>
      </c>
      <c r="E66" s="13">
        <f>E20-E64</f>
        <v>255</v>
      </c>
      <c r="F66" s="12">
        <f>F20-F64</f>
        <v>662</v>
      </c>
      <c r="G66" s="12">
        <f>G20-G64</f>
        <v>2095</v>
      </c>
      <c r="H66" s="12">
        <f>H20-H64</f>
        <v>787</v>
      </c>
    </row>
    <row r="67" spans="1:8" ht="21.6" thickTop="1" x14ac:dyDescent="0.4">
      <c r="E67" s="18" t="str">
        <f>IF(E66&lt;0,"ERROR - DEFICIT BUDGET!!!","")</f>
        <v/>
      </c>
    </row>
    <row r="69" spans="1:8" x14ac:dyDescent="0.3">
      <c r="A69" s="14" t="s">
        <v>45</v>
      </c>
      <c r="E69" s="23" t="s">
        <v>47</v>
      </c>
    </row>
    <row r="70" spans="1:8" x14ac:dyDescent="0.3">
      <c r="B70" t="s">
        <v>48</v>
      </c>
      <c r="E70" s="8">
        <v>25358</v>
      </c>
    </row>
    <row r="71" spans="1:8" x14ac:dyDescent="0.3">
      <c r="B71" t="s">
        <v>49</v>
      </c>
      <c r="E71" s="7">
        <v>1862</v>
      </c>
    </row>
    <row r="72" spans="1:8" x14ac:dyDescent="0.3">
      <c r="B72" t="s">
        <v>50</v>
      </c>
      <c r="E72" s="7">
        <v>0</v>
      </c>
    </row>
    <row r="73" spans="1:8" x14ac:dyDescent="0.3">
      <c r="B73" t="s">
        <v>51</v>
      </c>
      <c r="E73" s="7">
        <v>0</v>
      </c>
    </row>
    <row r="74" spans="1:8" x14ac:dyDescent="0.3">
      <c r="B74" t="s">
        <v>51</v>
      </c>
      <c r="E74" s="7">
        <v>0</v>
      </c>
    </row>
    <row r="75" spans="1:8" x14ac:dyDescent="0.3">
      <c r="B75" t="s">
        <v>51</v>
      </c>
      <c r="E75" s="7">
        <v>0</v>
      </c>
    </row>
    <row r="76" spans="1:8" ht="15" thickBot="1" x14ac:dyDescent="0.35">
      <c r="B76" s="10" t="s">
        <v>182</v>
      </c>
      <c r="E76" s="15">
        <f>SUM(E70:E75)</f>
        <v>27220</v>
      </c>
    </row>
    <row r="77" spans="1:8" ht="15" thickTop="1" x14ac:dyDescent="0.3"/>
  </sheetData>
  <mergeCells count="4">
    <mergeCell ref="A6:H6"/>
    <mergeCell ref="A2:H2"/>
    <mergeCell ref="A3:H3"/>
    <mergeCell ref="A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2:H72"/>
  <sheetViews>
    <sheetView topLeftCell="B1" workbookViewId="0">
      <pane ySplit="8" topLeftCell="A57" activePane="bottomLeft" state="frozen"/>
      <selection pane="bottomLeft" activeCell="E24" sqref="E24:H24"/>
    </sheetView>
  </sheetViews>
  <sheetFormatPr defaultRowHeight="14.4" x14ac:dyDescent="0.3"/>
  <cols>
    <col min="2" max="2" width="46.44140625" customWidth="1"/>
    <col min="3" max="3" width="10.5546875" bestFit="1" customWidth="1"/>
    <col min="5" max="8" width="16.33203125" customWidth="1"/>
  </cols>
  <sheetData>
    <row r="2" spans="1:8" ht="21" x14ac:dyDescent="0.4">
      <c r="A2" s="29" t="s">
        <v>52</v>
      </c>
      <c r="B2" s="29"/>
      <c r="C2" s="29"/>
      <c r="D2" s="29"/>
      <c r="E2" s="29"/>
      <c r="F2" s="29"/>
      <c r="G2" s="29"/>
      <c r="H2" s="29"/>
    </row>
    <row r="3" spans="1:8" x14ac:dyDescent="0.3">
      <c r="A3" s="27" t="s">
        <v>238</v>
      </c>
      <c r="B3" s="27"/>
      <c r="C3" s="27"/>
      <c r="D3" s="27"/>
      <c r="E3" s="27"/>
      <c r="F3" s="27"/>
      <c r="G3" s="27"/>
      <c r="H3" s="27"/>
    </row>
    <row r="4" spans="1:8" ht="18" x14ac:dyDescent="0.35">
      <c r="A4" s="32" t="s">
        <v>183</v>
      </c>
      <c r="B4" s="32"/>
      <c r="C4" s="32"/>
      <c r="D4" s="32"/>
      <c r="E4" s="32"/>
      <c r="F4" s="32"/>
      <c r="G4" s="32"/>
      <c r="H4" s="32"/>
    </row>
    <row r="5" spans="1:8" x14ac:dyDescent="0.3">
      <c r="A5" s="24"/>
      <c r="B5" s="24"/>
      <c r="C5" s="24"/>
      <c r="D5" s="24"/>
      <c r="E5" s="24"/>
      <c r="F5" s="24"/>
      <c r="G5" s="24"/>
      <c r="H5" s="24"/>
    </row>
    <row r="6" spans="1:8" x14ac:dyDescent="0.3">
      <c r="A6" s="30" t="s">
        <v>184</v>
      </c>
      <c r="B6" s="30"/>
      <c r="C6" s="30"/>
      <c r="D6" s="30"/>
      <c r="E6" s="30"/>
      <c r="F6" s="30"/>
      <c r="G6" s="30"/>
      <c r="H6" s="30"/>
    </row>
    <row r="8" spans="1:8" x14ac:dyDescent="0.3">
      <c r="B8" s="2" t="s">
        <v>3</v>
      </c>
      <c r="C8" s="2" t="s">
        <v>4</v>
      </c>
      <c r="D8" s="2" t="s">
        <v>5</v>
      </c>
      <c r="E8" s="3" t="s">
        <v>6</v>
      </c>
      <c r="F8" s="3" t="s">
        <v>7</v>
      </c>
      <c r="G8" s="3" t="s">
        <v>8</v>
      </c>
      <c r="H8" s="3" t="s">
        <v>9</v>
      </c>
    </row>
    <row r="9" spans="1:8" x14ac:dyDescent="0.3">
      <c r="A9" s="14" t="s">
        <v>10</v>
      </c>
      <c r="C9" s="5"/>
    </row>
    <row r="10" spans="1:8" x14ac:dyDescent="0.3">
      <c r="B10" s="1" t="s">
        <v>185</v>
      </c>
      <c r="C10" s="5">
        <v>15</v>
      </c>
      <c r="D10" s="7">
        <v>3500</v>
      </c>
      <c r="E10" s="7">
        <f>C10*D10</f>
        <v>52500</v>
      </c>
      <c r="F10" s="7">
        <v>38215</v>
      </c>
      <c r="G10" s="7">
        <f>3500*10</f>
        <v>35000</v>
      </c>
      <c r="H10" s="7">
        <v>37856</v>
      </c>
    </row>
    <row r="11" spans="1:8" x14ac:dyDescent="0.3">
      <c r="B11" s="1" t="s">
        <v>61</v>
      </c>
      <c r="C11" s="5">
        <v>25</v>
      </c>
      <c r="D11" s="7">
        <v>750</v>
      </c>
      <c r="E11" s="7">
        <f t="shared" ref="E11:E20" si="0">C11*D11</f>
        <v>18750</v>
      </c>
      <c r="F11" s="7">
        <v>16195</v>
      </c>
      <c r="G11" s="7">
        <v>15000</v>
      </c>
      <c r="H11" s="7">
        <v>16554</v>
      </c>
    </row>
    <row r="12" spans="1:8" x14ac:dyDescent="0.3">
      <c r="B12" s="1" t="s">
        <v>70</v>
      </c>
      <c r="C12" s="5">
        <v>25</v>
      </c>
      <c r="D12" s="7">
        <v>2500</v>
      </c>
      <c r="E12" s="7">
        <f t="shared" si="0"/>
        <v>62500</v>
      </c>
      <c r="F12" s="7">
        <v>51030</v>
      </c>
      <c r="G12" s="7">
        <v>50000</v>
      </c>
      <c r="H12" s="7">
        <v>47631</v>
      </c>
    </row>
    <row r="13" spans="1:8" x14ac:dyDescent="0.3">
      <c r="B13" s="1" t="s">
        <v>186</v>
      </c>
      <c r="C13" s="5">
        <v>5</v>
      </c>
      <c r="D13" s="7">
        <v>3500</v>
      </c>
      <c r="E13" s="7">
        <f t="shared" ref="E13" si="1">C13*D13</f>
        <v>17500</v>
      </c>
      <c r="F13" s="7">
        <v>17115</v>
      </c>
      <c r="G13" s="7">
        <v>17500</v>
      </c>
      <c r="H13" s="7">
        <v>17500</v>
      </c>
    </row>
    <row r="14" spans="1:8" x14ac:dyDescent="0.3">
      <c r="B14" s="1" t="s">
        <v>187</v>
      </c>
      <c r="C14" s="5">
        <v>1000</v>
      </c>
      <c r="D14" s="7">
        <v>1</v>
      </c>
      <c r="E14" s="7">
        <f t="shared" si="0"/>
        <v>1000</v>
      </c>
      <c r="F14" s="7">
        <v>0</v>
      </c>
      <c r="G14" s="7">
        <v>1000</v>
      </c>
      <c r="H14" s="7">
        <v>0</v>
      </c>
    </row>
    <row r="15" spans="1:8" x14ac:dyDescent="0.3">
      <c r="B15" s="1" t="s">
        <v>188</v>
      </c>
      <c r="C15" s="5">
        <v>500</v>
      </c>
      <c r="D15" s="7">
        <v>1</v>
      </c>
      <c r="E15" s="7">
        <f t="shared" si="0"/>
        <v>500</v>
      </c>
      <c r="F15" s="7">
        <v>220</v>
      </c>
      <c r="G15" s="7">
        <v>500</v>
      </c>
      <c r="H15" s="7">
        <v>435</v>
      </c>
    </row>
    <row r="16" spans="1:8" x14ac:dyDescent="0.3">
      <c r="B16" s="1" t="s">
        <v>189</v>
      </c>
      <c r="C16" s="5">
        <v>500</v>
      </c>
      <c r="D16" s="7">
        <v>7</v>
      </c>
      <c r="E16" s="7">
        <v>3500</v>
      </c>
      <c r="F16" s="7">
        <v>2100</v>
      </c>
      <c r="G16" s="7">
        <v>3000</v>
      </c>
      <c r="H16" s="7">
        <v>2700</v>
      </c>
    </row>
    <row r="17" spans="1:8" x14ac:dyDescent="0.3">
      <c r="B17" s="1" t="s">
        <v>190</v>
      </c>
      <c r="C17" s="5">
        <v>20</v>
      </c>
      <c r="D17" s="7">
        <v>50</v>
      </c>
      <c r="E17" s="7">
        <f t="shared" si="0"/>
        <v>1000</v>
      </c>
      <c r="F17" s="7">
        <v>980</v>
      </c>
      <c r="G17" s="7">
        <v>1000</v>
      </c>
      <c r="H17" s="7">
        <v>1250</v>
      </c>
    </row>
    <row r="18" spans="1:8" x14ac:dyDescent="0.3">
      <c r="B18" s="1" t="s">
        <v>191</v>
      </c>
      <c r="C18" s="5">
        <v>50</v>
      </c>
      <c r="D18" s="7">
        <v>1</v>
      </c>
      <c r="E18" s="7">
        <f t="shared" si="0"/>
        <v>50</v>
      </c>
      <c r="F18" s="7">
        <v>17</v>
      </c>
      <c r="G18" s="7">
        <v>50</v>
      </c>
      <c r="H18" s="7">
        <v>62</v>
      </c>
    </row>
    <row r="19" spans="1:8" x14ac:dyDescent="0.3">
      <c r="B19" s="1" t="s">
        <v>192</v>
      </c>
      <c r="C19" s="5">
        <v>50</v>
      </c>
      <c r="D19" s="7">
        <v>1</v>
      </c>
      <c r="E19" s="7">
        <f t="shared" si="0"/>
        <v>50</v>
      </c>
      <c r="F19" s="7">
        <v>23</v>
      </c>
      <c r="G19" s="7">
        <v>50</v>
      </c>
      <c r="H19" s="7">
        <v>47</v>
      </c>
    </row>
    <row r="20" spans="1:8" x14ac:dyDescent="0.3">
      <c r="B20" s="1" t="s">
        <v>193</v>
      </c>
      <c r="C20" s="5">
        <v>5</v>
      </c>
      <c r="D20" s="7">
        <v>1</v>
      </c>
      <c r="E20" s="7">
        <f t="shared" si="0"/>
        <v>5</v>
      </c>
      <c r="F20" s="7">
        <v>1</v>
      </c>
      <c r="G20" s="7">
        <v>5</v>
      </c>
      <c r="H20" s="7">
        <v>4</v>
      </c>
    </row>
    <row r="21" spans="1:8" x14ac:dyDescent="0.3">
      <c r="B21" s="10" t="s">
        <v>21</v>
      </c>
      <c r="E21" s="9">
        <f>SUM(E10:E20)</f>
        <v>157355</v>
      </c>
      <c r="F21" s="9">
        <f t="shared" ref="F21" si="2">SUM(F10:F20)</f>
        <v>125896</v>
      </c>
      <c r="G21" s="9">
        <f t="shared" ref="G21:H21" si="3">SUM(G10:G20)</f>
        <v>123105</v>
      </c>
      <c r="H21" s="9">
        <f t="shared" si="3"/>
        <v>124039</v>
      </c>
    </row>
    <row r="24" spans="1:8" x14ac:dyDescent="0.3">
      <c r="B24" s="2" t="s">
        <v>3</v>
      </c>
      <c r="C24" s="2" t="s">
        <v>4</v>
      </c>
      <c r="D24" s="2" t="s">
        <v>5</v>
      </c>
      <c r="E24" s="3" t="s">
        <v>6</v>
      </c>
      <c r="F24" s="3" t="s">
        <v>7</v>
      </c>
      <c r="G24" s="3" t="s">
        <v>8</v>
      </c>
      <c r="H24" s="3" t="s">
        <v>9</v>
      </c>
    </row>
    <row r="25" spans="1:8" x14ac:dyDescent="0.3">
      <c r="A25" s="14" t="s">
        <v>22</v>
      </c>
    </row>
    <row r="26" spans="1:8" x14ac:dyDescent="0.3">
      <c r="B26" s="16" t="s">
        <v>194</v>
      </c>
      <c r="C26" s="8"/>
      <c r="D26" s="7"/>
      <c r="E26" s="7"/>
      <c r="F26" s="7">
        <v>24933</v>
      </c>
      <c r="G26" s="7">
        <v>23000</v>
      </c>
      <c r="H26" s="7">
        <v>22680</v>
      </c>
    </row>
    <row r="27" spans="1:8" x14ac:dyDescent="0.3">
      <c r="B27" s="1" t="s">
        <v>195</v>
      </c>
      <c r="C27" s="8">
        <v>10</v>
      </c>
      <c r="D27" s="7">
        <v>50</v>
      </c>
      <c r="E27" s="7">
        <f t="shared" ref="E27:E41" si="4">C27*D27</f>
        <v>500</v>
      </c>
      <c r="F27" s="7"/>
      <c r="G27" s="7"/>
      <c r="H27" s="7"/>
    </row>
    <row r="28" spans="1:8" x14ac:dyDescent="0.3">
      <c r="B28" s="1" t="s">
        <v>196</v>
      </c>
      <c r="C28" s="8">
        <v>90</v>
      </c>
      <c r="D28" s="7">
        <v>250</v>
      </c>
      <c r="E28" s="7">
        <f t="shared" si="4"/>
        <v>22500</v>
      </c>
      <c r="F28" s="7"/>
      <c r="G28" s="7"/>
      <c r="H28" s="7"/>
    </row>
    <row r="29" spans="1:8" x14ac:dyDescent="0.3">
      <c r="B29" s="1" t="s">
        <v>197</v>
      </c>
      <c r="C29" s="8">
        <v>2500</v>
      </c>
      <c r="D29" s="7">
        <v>1</v>
      </c>
      <c r="E29" s="7">
        <f t="shared" si="4"/>
        <v>2500</v>
      </c>
      <c r="F29" s="7"/>
      <c r="G29" s="7"/>
      <c r="H29" s="7"/>
    </row>
    <row r="30" spans="1:8" x14ac:dyDescent="0.3">
      <c r="B30" s="16" t="s">
        <v>198</v>
      </c>
      <c r="C30" s="8"/>
      <c r="D30" s="7"/>
      <c r="E30" s="7"/>
      <c r="F30" s="7">
        <v>12129</v>
      </c>
      <c r="G30" s="7">
        <v>7500</v>
      </c>
      <c r="H30" s="7">
        <v>7643</v>
      </c>
    </row>
    <row r="31" spans="1:8" x14ac:dyDescent="0.3">
      <c r="B31" s="1" t="s">
        <v>199</v>
      </c>
      <c r="C31" s="8">
        <v>200</v>
      </c>
      <c r="D31" s="7">
        <f>6*3</f>
        <v>18</v>
      </c>
      <c r="E31" s="7">
        <f t="shared" si="4"/>
        <v>3600</v>
      </c>
      <c r="F31" s="7"/>
      <c r="G31" s="7"/>
      <c r="H31" s="7"/>
    </row>
    <row r="32" spans="1:8" x14ac:dyDescent="0.3">
      <c r="B32" s="1" t="s">
        <v>200</v>
      </c>
      <c r="C32" s="8">
        <v>90</v>
      </c>
      <c r="D32" s="7">
        <f>6*4</f>
        <v>24</v>
      </c>
      <c r="E32" s="7">
        <f t="shared" si="4"/>
        <v>2160</v>
      </c>
      <c r="F32" s="7"/>
      <c r="G32" s="7"/>
      <c r="H32" s="7"/>
    </row>
    <row r="33" spans="2:8" x14ac:dyDescent="0.3">
      <c r="B33" s="1" t="s">
        <v>201</v>
      </c>
      <c r="C33" s="8">
        <v>400</v>
      </c>
      <c r="D33" s="7">
        <v>6</v>
      </c>
      <c r="E33" s="7">
        <f t="shared" si="4"/>
        <v>2400</v>
      </c>
      <c r="F33" s="7"/>
      <c r="G33" s="7"/>
      <c r="H33" s="7"/>
    </row>
    <row r="34" spans="2:8" x14ac:dyDescent="0.3">
      <c r="B34" s="16" t="s">
        <v>202</v>
      </c>
      <c r="C34" s="8"/>
      <c r="D34" s="7"/>
      <c r="E34" s="7"/>
      <c r="F34" s="7">
        <v>4461</v>
      </c>
      <c r="G34" s="7">
        <v>3500</v>
      </c>
      <c r="H34" s="7">
        <v>1884</v>
      </c>
    </row>
    <row r="35" spans="2:8" x14ac:dyDescent="0.3">
      <c r="B35" s="1" t="s">
        <v>203</v>
      </c>
      <c r="C35" s="8">
        <v>300</v>
      </c>
      <c r="D35" s="7">
        <f>2*3</f>
        <v>6</v>
      </c>
      <c r="E35" s="7">
        <f t="shared" ref="E35:E37" si="5">C35*D35</f>
        <v>1800</v>
      </c>
      <c r="F35" s="7"/>
      <c r="G35" s="7"/>
      <c r="H35" s="7"/>
    </row>
    <row r="36" spans="2:8" x14ac:dyDescent="0.3">
      <c r="B36" s="1" t="s">
        <v>204</v>
      </c>
      <c r="C36" s="8">
        <v>90</v>
      </c>
      <c r="D36" s="7">
        <f>2*4</f>
        <v>8</v>
      </c>
      <c r="E36" s="7">
        <f t="shared" si="5"/>
        <v>720</v>
      </c>
      <c r="F36" s="7"/>
      <c r="G36" s="7"/>
      <c r="H36" s="7"/>
    </row>
    <row r="37" spans="2:8" x14ac:dyDescent="0.3">
      <c r="B37" s="1" t="s">
        <v>205</v>
      </c>
      <c r="C37" s="8">
        <v>400</v>
      </c>
      <c r="D37" s="7">
        <v>2</v>
      </c>
      <c r="E37" s="7">
        <f t="shared" si="5"/>
        <v>800</v>
      </c>
      <c r="F37" s="7"/>
      <c r="G37" s="7"/>
      <c r="H37" s="7"/>
    </row>
    <row r="38" spans="2:8" x14ac:dyDescent="0.3">
      <c r="B38" s="16" t="s">
        <v>206</v>
      </c>
      <c r="C38" s="7"/>
      <c r="D38" s="7"/>
      <c r="E38" s="7"/>
      <c r="F38" s="7">
        <v>2658</v>
      </c>
      <c r="G38" s="7">
        <v>3000</v>
      </c>
      <c r="H38" s="7">
        <v>4621</v>
      </c>
    </row>
    <row r="39" spans="2:8" x14ac:dyDescent="0.3">
      <c r="B39" s="1" t="s">
        <v>207</v>
      </c>
      <c r="C39" s="8">
        <v>400</v>
      </c>
      <c r="D39" s="7">
        <v>10</v>
      </c>
      <c r="E39" s="7">
        <f t="shared" si="4"/>
        <v>4000</v>
      </c>
      <c r="F39" s="7"/>
      <c r="G39" s="7"/>
      <c r="H39" s="7"/>
    </row>
    <row r="40" spans="2:8" x14ac:dyDescent="0.3">
      <c r="B40" s="1" t="s">
        <v>208</v>
      </c>
      <c r="C40" s="8">
        <v>200</v>
      </c>
      <c r="D40" s="7">
        <f>10*2</f>
        <v>20</v>
      </c>
      <c r="E40" s="7">
        <f t="shared" si="4"/>
        <v>4000</v>
      </c>
      <c r="F40" s="7"/>
      <c r="G40" s="7"/>
      <c r="H40" s="7"/>
    </row>
    <row r="41" spans="2:8" x14ac:dyDescent="0.3">
      <c r="B41" s="1" t="s">
        <v>209</v>
      </c>
      <c r="C41" s="8">
        <v>90</v>
      </c>
      <c r="D41" s="7">
        <f>10*3</f>
        <v>30</v>
      </c>
      <c r="E41" s="7">
        <f t="shared" si="4"/>
        <v>2700</v>
      </c>
      <c r="F41" s="7"/>
      <c r="G41" s="7"/>
      <c r="H41" s="7"/>
    </row>
    <row r="42" spans="2:8" x14ac:dyDescent="0.3">
      <c r="B42" s="1" t="s">
        <v>210</v>
      </c>
      <c r="C42" s="8">
        <v>300</v>
      </c>
      <c r="D42" s="7">
        <v>12</v>
      </c>
      <c r="E42" s="7">
        <f t="shared" ref="E42:E57" si="6">C42*D42</f>
        <v>3600</v>
      </c>
      <c r="F42" s="7">
        <v>2920</v>
      </c>
      <c r="G42" s="7">
        <v>2400</v>
      </c>
      <c r="H42" s="7">
        <v>2400</v>
      </c>
    </row>
    <row r="43" spans="2:8" x14ac:dyDescent="0.3">
      <c r="B43" s="1" t="s">
        <v>78</v>
      </c>
      <c r="C43" s="8">
        <v>250</v>
      </c>
      <c r="D43" s="7">
        <v>1</v>
      </c>
      <c r="E43" s="7">
        <f t="shared" si="6"/>
        <v>250</v>
      </c>
      <c r="F43" s="7">
        <v>0</v>
      </c>
      <c r="G43" s="7">
        <v>0</v>
      </c>
      <c r="H43" s="7">
        <v>125</v>
      </c>
    </row>
    <row r="44" spans="2:8" x14ac:dyDescent="0.3">
      <c r="B44" s="1" t="s">
        <v>211</v>
      </c>
      <c r="C44" s="8">
        <v>250</v>
      </c>
      <c r="D44" s="7">
        <v>10</v>
      </c>
      <c r="E44" s="7">
        <f t="shared" si="6"/>
        <v>2500</v>
      </c>
      <c r="F44" s="7">
        <v>2341</v>
      </c>
      <c r="G44" s="7">
        <v>2000</v>
      </c>
      <c r="H44" s="7">
        <v>899</v>
      </c>
    </row>
    <row r="45" spans="2:8" x14ac:dyDescent="0.3">
      <c r="B45" s="1" t="s">
        <v>212</v>
      </c>
      <c r="C45" s="8">
        <v>3</v>
      </c>
      <c r="D45" s="7">
        <v>12</v>
      </c>
      <c r="E45" s="7">
        <f t="shared" si="6"/>
        <v>36</v>
      </c>
      <c r="F45" s="7">
        <v>36</v>
      </c>
      <c r="G45" s="7">
        <v>40</v>
      </c>
      <c r="H45" s="7">
        <v>36</v>
      </c>
    </row>
    <row r="46" spans="2:8" x14ac:dyDescent="0.3">
      <c r="B46" s="1" t="s">
        <v>213</v>
      </c>
      <c r="C46" s="8">
        <v>5000</v>
      </c>
      <c r="D46" s="7">
        <v>1</v>
      </c>
      <c r="E46" s="7">
        <f t="shared" si="6"/>
        <v>5000</v>
      </c>
      <c r="F46" s="7">
        <v>1724</v>
      </c>
      <c r="G46" s="7">
        <v>1000</v>
      </c>
      <c r="H46" s="7">
        <v>2269</v>
      </c>
    </row>
    <row r="47" spans="2:8" x14ac:dyDescent="0.3">
      <c r="B47" s="1" t="s">
        <v>214</v>
      </c>
      <c r="C47" s="8">
        <v>500</v>
      </c>
      <c r="D47" s="7">
        <v>1</v>
      </c>
      <c r="E47" s="7">
        <f t="shared" si="6"/>
        <v>500</v>
      </c>
      <c r="F47" s="7">
        <v>480</v>
      </c>
      <c r="G47" s="7">
        <v>500</v>
      </c>
      <c r="H47" s="7">
        <v>523</v>
      </c>
    </row>
    <row r="48" spans="2:8" x14ac:dyDescent="0.3">
      <c r="B48" s="1" t="s">
        <v>215</v>
      </c>
      <c r="C48" s="8">
        <v>25000</v>
      </c>
      <c r="D48" s="7">
        <v>1</v>
      </c>
      <c r="E48" s="7">
        <f t="shared" si="6"/>
        <v>25000</v>
      </c>
      <c r="F48" s="7">
        <v>21489</v>
      </c>
      <c r="G48" s="7">
        <v>20000</v>
      </c>
      <c r="H48" s="7">
        <v>18427</v>
      </c>
    </row>
    <row r="49" spans="1:8" x14ac:dyDescent="0.3">
      <c r="B49" s="1" t="s">
        <v>216</v>
      </c>
      <c r="C49" s="8">
        <v>2000</v>
      </c>
      <c r="D49" s="7">
        <v>1</v>
      </c>
      <c r="E49" s="7">
        <f t="shared" si="6"/>
        <v>2000</v>
      </c>
      <c r="F49" s="7">
        <v>3007</v>
      </c>
      <c r="G49" s="7">
        <v>2000</v>
      </c>
      <c r="H49" s="7">
        <v>1654</v>
      </c>
    </row>
    <row r="50" spans="1:8" x14ac:dyDescent="0.3">
      <c r="B50" s="1" t="s">
        <v>217</v>
      </c>
      <c r="C50" s="8">
        <v>1500</v>
      </c>
      <c r="D50" s="7">
        <v>30</v>
      </c>
      <c r="E50" s="7">
        <f t="shared" si="6"/>
        <v>45000</v>
      </c>
      <c r="F50" s="7">
        <v>30000</v>
      </c>
      <c r="G50" s="7">
        <v>35000</v>
      </c>
      <c r="H50" s="7">
        <v>36000</v>
      </c>
    </row>
    <row r="51" spans="1:8" x14ac:dyDescent="0.3">
      <c r="B51" s="1" t="s">
        <v>218</v>
      </c>
      <c r="C51" s="8">
        <v>1000</v>
      </c>
      <c r="D51" s="7">
        <v>6</v>
      </c>
      <c r="E51" s="7">
        <f t="shared" si="6"/>
        <v>6000</v>
      </c>
      <c r="F51" s="7">
        <v>3700</v>
      </c>
      <c r="G51" s="7">
        <v>3500</v>
      </c>
      <c r="H51" s="7">
        <v>4000</v>
      </c>
    </row>
    <row r="52" spans="1:8" x14ac:dyDescent="0.3">
      <c r="B52" s="1" t="s">
        <v>219</v>
      </c>
      <c r="C52" s="8">
        <v>1200</v>
      </c>
      <c r="D52" s="7">
        <v>1</v>
      </c>
      <c r="E52" s="7">
        <f t="shared" si="6"/>
        <v>1200</v>
      </c>
      <c r="F52" s="7">
        <v>543</v>
      </c>
      <c r="G52" s="7">
        <v>1000</v>
      </c>
      <c r="H52" s="7">
        <v>655</v>
      </c>
    </row>
    <row r="53" spans="1:8" x14ac:dyDescent="0.3">
      <c r="B53" s="1" t="s">
        <v>220</v>
      </c>
      <c r="C53" s="8">
        <v>1000</v>
      </c>
      <c r="D53" s="7">
        <v>1</v>
      </c>
      <c r="E53" s="7">
        <f t="shared" si="6"/>
        <v>1000</v>
      </c>
      <c r="F53" s="7">
        <v>731</v>
      </c>
      <c r="G53" s="7">
        <v>1000</v>
      </c>
      <c r="H53" s="7">
        <v>387</v>
      </c>
    </row>
    <row r="54" spans="1:8" x14ac:dyDescent="0.3">
      <c r="B54" s="1" t="s">
        <v>221</v>
      </c>
      <c r="C54" s="8">
        <v>5000</v>
      </c>
      <c r="D54" s="7">
        <v>1</v>
      </c>
      <c r="E54" s="7">
        <f t="shared" si="6"/>
        <v>5000</v>
      </c>
      <c r="F54" s="7">
        <v>4832</v>
      </c>
      <c r="G54" s="7">
        <v>5000</v>
      </c>
      <c r="H54" s="7">
        <v>4223</v>
      </c>
    </row>
    <row r="55" spans="1:8" x14ac:dyDescent="0.3">
      <c r="B55" s="1" t="s">
        <v>222</v>
      </c>
      <c r="C55" s="8">
        <v>3500</v>
      </c>
      <c r="D55" s="7">
        <v>1</v>
      </c>
      <c r="E55" s="7">
        <f t="shared" si="6"/>
        <v>3500</v>
      </c>
      <c r="F55" s="7">
        <v>3263</v>
      </c>
      <c r="G55" s="7">
        <v>3500</v>
      </c>
      <c r="H55" s="7">
        <v>3387</v>
      </c>
    </row>
    <row r="56" spans="1:8" x14ac:dyDescent="0.3">
      <c r="B56" s="1" t="s">
        <v>223</v>
      </c>
      <c r="C56" s="8">
        <v>6000</v>
      </c>
      <c r="D56" s="7">
        <v>1</v>
      </c>
      <c r="E56" s="7">
        <f t="shared" si="6"/>
        <v>6000</v>
      </c>
      <c r="F56" s="7">
        <v>4890</v>
      </c>
      <c r="G56" s="7">
        <v>5000</v>
      </c>
      <c r="H56" s="7">
        <v>4200</v>
      </c>
    </row>
    <row r="57" spans="1:8" x14ac:dyDescent="0.3">
      <c r="B57" s="1" t="s">
        <v>224</v>
      </c>
      <c r="C57" s="8">
        <v>200</v>
      </c>
      <c r="D57" s="7">
        <v>12</v>
      </c>
      <c r="E57" s="7">
        <f t="shared" si="6"/>
        <v>2400</v>
      </c>
      <c r="F57" s="7">
        <v>2400</v>
      </c>
      <c r="G57" s="7">
        <v>2400</v>
      </c>
      <c r="H57" s="7">
        <v>2400</v>
      </c>
    </row>
    <row r="58" spans="1:8" ht="3.75" customHeight="1" x14ac:dyDescent="0.3">
      <c r="B58" s="1"/>
      <c r="C58" s="8"/>
      <c r="D58" s="7"/>
      <c r="E58" s="7"/>
      <c r="F58" s="7"/>
      <c r="G58" s="7"/>
      <c r="H58" s="7"/>
    </row>
    <row r="59" spans="1:8" x14ac:dyDescent="0.3">
      <c r="B59" s="10" t="s">
        <v>43</v>
      </c>
      <c r="E59" s="9">
        <f>SUM(E26:E57)</f>
        <v>156666</v>
      </c>
      <c r="F59" s="9">
        <f>SUM(F26:F57)</f>
        <v>126537</v>
      </c>
      <c r="G59" s="9">
        <f>SUM(G26:G57)</f>
        <v>121340</v>
      </c>
      <c r="H59" s="9">
        <f>SUM(H26:H57)</f>
        <v>118413</v>
      </c>
    </row>
    <row r="60" spans="1:8" x14ac:dyDescent="0.3">
      <c r="B60" s="4"/>
    </row>
    <row r="61" spans="1:8" ht="15" thickBot="1" x14ac:dyDescent="0.35">
      <c r="B61" s="11" t="s">
        <v>44</v>
      </c>
      <c r="E61" s="19">
        <f>E21-E59</f>
        <v>689</v>
      </c>
      <c r="F61" s="20">
        <f>F21-F59</f>
        <v>-641</v>
      </c>
      <c r="G61" s="20">
        <f>G21-G59</f>
        <v>1765</v>
      </c>
      <c r="H61" s="20">
        <f>H21-H59</f>
        <v>5626</v>
      </c>
    </row>
    <row r="62" spans="1:8" ht="21.6" thickTop="1" x14ac:dyDescent="0.4">
      <c r="E62" s="18" t="str">
        <f>IF(E61&lt;0,"ERROR - DEFICIT BUDGET!!!","")</f>
        <v/>
      </c>
    </row>
    <row r="64" spans="1:8" x14ac:dyDescent="0.3">
      <c r="A64" s="14" t="s">
        <v>45</v>
      </c>
      <c r="E64" s="23" t="s">
        <v>47</v>
      </c>
    </row>
    <row r="65" spans="2:5" x14ac:dyDescent="0.3">
      <c r="B65" t="s">
        <v>48</v>
      </c>
      <c r="E65" s="8">
        <v>77951</v>
      </c>
    </row>
    <row r="66" spans="2:5" x14ac:dyDescent="0.3">
      <c r="B66" t="s">
        <v>49</v>
      </c>
      <c r="E66" s="7">
        <v>2680</v>
      </c>
    </row>
    <row r="67" spans="2:5" x14ac:dyDescent="0.3">
      <c r="B67" t="s">
        <v>50</v>
      </c>
      <c r="E67" s="7">
        <v>983</v>
      </c>
    </row>
    <row r="68" spans="2:5" x14ac:dyDescent="0.3">
      <c r="B68" t="s">
        <v>225</v>
      </c>
      <c r="E68" s="7">
        <v>1053</v>
      </c>
    </row>
    <row r="69" spans="2:5" x14ac:dyDescent="0.3">
      <c r="B69" t="s">
        <v>51</v>
      </c>
      <c r="E69" s="7">
        <v>0</v>
      </c>
    </row>
    <row r="70" spans="2:5" x14ac:dyDescent="0.3">
      <c r="B70" t="s">
        <v>51</v>
      </c>
      <c r="E70" s="7">
        <v>0</v>
      </c>
    </row>
    <row r="71" spans="2:5" ht="15" thickBot="1" x14ac:dyDescent="0.35">
      <c r="E71" s="15">
        <f>SUM(E65:E70)</f>
        <v>82667</v>
      </c>
    </row>
    <row r="72" spans="2:5" ht="15" thickTop="1" x14ac:dyDescent="0.3"/>
  </sheetData>
  <sortState xmlns:xlrd2="http://schemas.microsoft.com/office/spreadsheetml/2017/richdata2" ref="B40:E56">
    <sortCondition ref="B40:B56"/>
  </sortState>
  <mergeCells count="4">
    <mergeCell ref="A2:H2"/>
    <mergeCell ref="A3:H3"/>
    <mergeCell ref="A4:H4"/>
    <mergeCell ref="A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sheetPr>
  <dimension ref="A2:H39"/>
  <sheetViews>
    <sheetView workbookViewId="0">
      <pane ySplit="8" topLeftCell="A9" activePane="bottomLeft" state="frozen"/>
      <selection pane="bottomLeft" activeCell="E17" sqref="E17:H17"/>
    </sheetView>
  </sheetViews>
  <sheetFormatPr defaultRowHeight="14.4" x14ac:dyDescent="0.3"/>
  <cols>
    <col min="2" max="2" width="46.44140625" customWidth="1"/>
    <col min="5" max="8" width="16.33203125" customWidth="1"/>
  </cols>
  <sheetData>
    <row r="2" spans="1:8" ht="28.8" x14ac:dyDescent="0.55000000000000004">
      <c r="A2" s="26" t="s">
        <v>52</v>
      </c>
      <c r="B2" s="26"/>
      <c r="C2" s="26"/>
      <c r="D2" s="26"/>
      <c r="E2" s="26"/>
      <c r="F2" s="26"/>
      <c r="G2" s="26"/>
      <c r="H2" s="26"/>
    </row>
    <row r="3" spans="1:8" x14ac:dyDescent="0.3">
      <c r="A3" s="27" t="s">
        <v>238</v>
      </c>
      <c r="B3" s="27"/>
      <c r="C3" s="27"/>
      <c r="D3" s="27"/>
      <c r="E3" s="27"/>
      <c r="F3" s="27"/>
      <c r="G3" s="27"/>
      <c r="H3" s="27"/>
    </row>
    <row r="4" spans="1:8" ht="18" x14ac:dyDescent="0.35">
      <c r="A4" s="32" t="s">
        <v>226</v>
      </c>
      <c r="B4" s="32"/>
      <c r="C4" s="32"/>
      <c r="D4" s="32"/>
      <c r="E4" s="32"/>
      <c r="F4" s="32"/>
      <c r="G4" s="32"/>
      <c r="H4" s="32"/>
    </row>
    <row r="5" spans="1:8" x14ac:dyDescent="0.3">
      <c r="A5" s="24"/>
      <c r="B5" s="24"/>
      <c r="C5" s="24"/>
      <c r="D5" s="24"/>
      <c r="E5" s="24"/>
      <c r="F5" s="24"/>
      <c r="G5" s="24"/>
      <c r="H5" s="24"/>
    </row>
    <row r="6" spans="1:8" x14ac:dyDescent="0.3">
      <c r="A6" s="30" t="s">
        <v>227</v>
      </c>
      <c r="B6" s="30"/>
      <c r="C6" s="30"/>
      <c r="D6" s="30"/>
      <c r="E6" s="30"/>
      <c r="F6" s="30"/>
      <c r="G6" s="30"/>
      <c r="H6" s="30"/>
    </row>
    <row r="8" spans="1:8" x14ac:dyDescent="0.3">
      <c r="B8" s="2" t="s">
        <v>3</v>
      </c>
      <c r="C8" s="2" t="s">
        <v>4</v>
      </c>
      <c r="D8" s="2" t="s">
        <v>5</v>
      </c>
      <c r="E8" s="3" t="s">
        <v>6</v>
      </c>
      <c r="F8" s="3" t="s">
        <v>7</v>
      </c>
      <c r="G8" s="3" t="s">
        <v>8</v>
      </c>
      <c r="H8" s="3" t="s">
        <v>9</v>
      </c>
    </row>
    <row r="9" spans="1:8" x14ac:dyDescent="0.3">
      <c r="A9" s="14" t="s">
        <v>10</v>
      </c>
      <c r="C9" s="5"/>
    </row>
    <row r="10" spans="1:8" x14ac:dyDescent="0.3">
      <c r="B10" s="1" t="s">
        <v>228</v>
      </c>
      <c r="C10" s="5">
        <v>25</v>
      </c>
      <c r="D10" s="7">
        <v>75</v>
      </c>
      <c r="E10" s="7">
        <f>C10*D10</f>
        <v>1875</v>
      </c>
      <c r="F10" s="7">
        <v>1675</v>
      </c>
      <c r="G10" s="7">
        <f>D10*20</f>
        <v>1500</v>
      </c>
      <c r="H10" s="7">
        <v>1497</v>
      </c>
    </row>
    <row r="11" spans="1:8" x14ac:dyDescent="0.3">
      <c r="B11" s="1" t="s">
        <v>229</v>
      </c>
      <c r="C11" s="5">
        <v>25</v>
      </c>
      <c r="D11" s="7">
        <v>125</v>
      </c>
      <c r="E11" s="7">
        <f t="shared" ref="E11:E13" si="0">C11*D11</f>
        <v>3125</v>
      </c>
      <c r="F11" s="7">
        <v>2730</v>
      </c>
      <c r="G11" s="7">
        <f t="shared" ref="G11" si="1">D11*20</f>
        <v>2500</v>
      </c>
      <c r="H11" s="7">
        <v>2622</v>
      </c>
    </row>
    <row r="12" spans="1:8" x14ac:dyDescent="0.3">
      <c r="B12" s="1" t="s">
        <v>230</v>
      </c>
      <c r="C12" s="5">
        <v>15</v>
      </c>
      <c r="D12" s="7">
        <v>500</v>
      </c>
      <c r="E12" s="7">
        <f t="shared" si="0"/>
        <v>7500</v>
      </c>
      <c r="F12" s="7">
        <v>5037</v>
      </c>
      <c r="G12" s="7">
        <f>D12*10</f>
        <v>5000</v>
      </c>
      <c r="H12" s="7">
        <v>4983</v>
      </c>
    </row>
    <row r="13" spans="1:8" x14ac:dyDescent="0.3">
      <c r="B13" s="1" t="s">
        <v>231</v>
      </c>
      <c r="C13" s="5">
        <v>5</v>
      </c>
      <c r="D13" s="7">
        <v>570</v>
      </c>
      <c r="E13" s="7">
        <f t="shared" si="0"/>
        <v>2850</v>
      </c>
      <c r="F13" s="7">
        <v>2780</v>
      </c>
      <c r="G13" s="7">
        <v>2750</v>
      </c>
      <c r="H13" s="7">
        <v>2895</v>
      </c>
    </row>
    <row r="14" spans="1:8" x14ac:dyDescent="0.3">
      <c r="B14" s="10" t="s">
        <v>21</v>
      </c>
      <c r="E14" s="9">
        <f>SUM(E10:E13)</f>
        <v>15350</v>
      </c>
      <c r="F14" s="9">
        <f>SUM(F10:F13)</f>
        <v>12222</v>
      </c>
      <c r="G14" s="9">
        <f>SUM(G10:G13)</f>
        <v>11750</v>
      </c>
      <c r="H14" s="9">
        <f>SUM(H10:H13)</f>
        <v>11997</v>
      </c>
    </row>
    <row r="17" spans="1:8" x14ac:dyDescent="0.3">
      <c r="B17" s="2" t="s">
        <v>3</v>
      </c>
      <c r="C17" s="2" t="s">
        <v>4</v>
      </c>
      <c r="D17" s="2" t="s">
        <v>5</v>
      </c>
      <c r="E17" s="3" t="s">
        <v>6</v>
      </c>
      <c r="F17" s="3" t="s">
        <v>7</v>
      </c>
      <c r="G17" s="3" t="s">
        <v>8</v>
      </c>
      <c r="H17" s="3" t="s">
        <v>9</v>
      </c>
    </row>
    <row r="18" spans="1:8" x14ac:dyDescent="0.3">
      <c r="A18" s="14" t="s">
        <v>22</v>
      </c>
    </row>
    <row r="19" spans="1:8" x14ac:dyDescent="0.3">
      <c r="B19" s="1" t="s">
        <v>232</v>
      </c>
      <c r="C19" s="8">
        <v>300</v>
      </c>
      <c r="D19" s="7">
        <v>1</v>
      </c>
      <c r="E19" s="7">
        <f>C19*D19</f>
        <v>300</v>
      </c>
      <c r="F19" s="7">
        <v>300</v>
      </c>
      <c r="G19" s="7">
        <v>300</v>
      </c>
      <c r="H19" s="7">
        <v>300</v>
      </c>
    </row>
    <row r="20" spans="1:8" x14ac:dyDescent="0.3">
      <c r="B20" s="1" t="s">
        <v>233</v>
      </c>
      <c r="C20" s="8">
        <v>150</v>
      </c>
      <c r="D20" s="7">
        <v>1</v>
      </c>
      <c r="E20" s="7">
        <f t="shared" ref="E20:E25" si="2">C20*D20</f>
        <v>150</v>
      </c>
      <c r="F20" s="7">
        <v>0</v>
      </c>
      <c r="G20" s="7">
        <v>0</v>
      </c>
      <c r="H20" s="7">
        <v>0</v>
      </c>
    </row>
    <row r="21" spans="1:8" x14ac:dyDescent="0.3">
      <c r="B21" s="1" t="s">
        <v>234</v>
      </c>
      <c r="C21" s="8">
        <v>1000</v>
      </c>
      <c r="D21" s="7">
        <v>1</v>
      </c>
      <c r="E21" s="7">
        <f t="shared" si="2"/>
        <v>1000</v>
      </c>
      <c r="F21" s="7">
        <v>750</v>
      </c>
      <c r="G21" s="7">
        <v>750</v>
      </c>
      <c r="H21" s="7">
        <v>500</v>
      </c>
    </row>
    <row r="22" spans="1:8" x14ac:dyDescent="0.3">
      <c r="B22" s="1" t="s">
        <v>235</v>
      </c>
      <c r="C22" s="8">
        <v>15</v>
      </c>
      <c r="D22" s="7">
        <v>1</v>
      </c>
      <c r="E22" s="7">
        <f t="shared" si="2"/>
        <v>15</v>
      </c>
      <c r="F22" s="7">
        <v>12</v>
      </c>
      <c r="G22" s="7">
        <v>15</v>
      </c>
      <c r="H22" s="7">
        <v>10</v>
      </c>
    </row>
    <row r="23" spans="1:8" x14ac:dyDescent="0.3">
      <c r="B23" s="1" t="s">
        <v>131</v>
      </c>
      <c r="C23" s="8">
        <v>750</v>
      </c>
      <c r="D23" s="7">
        <v>1</v>
      </c>
      <c r="E23" s="7">
        <f t="shared" si="2"/>
        <v>750</v>
      </c>
      <c r="F23" s="7">
        <v>763</v>
      </c>
      <c r="G23" s="7">
        <v>750</v>
      </c>
      <c r="H23" s="7">
        <v>743</v>
      </c>
    </row>
    <row r="24" spans="1:8" x14ac:dyDescent="0.3">
      <c r="B24" s="1" t="s">
        <v>236</v>
      </c>
      <c r="C24" s="8">
        <v>250</v>
      </c>
      <c r="D24" s="7">
        <v>1</v>
      </c>
      <c r="E24" s="7">
        <f t="shared" si="2"/>
        <v>250</v>
      </c>
      <c r="F24" s="7">
        <v>276</v>
      </c>
      <c r="G24" s="7">
        <v>250</v>
      </c>
      <c r="H24" s="7">
        <v>261</v>
      </c>
    </row>
    <row r="25" spans="1:8" x14ac:dyDescent="0.3">
      <c r="B25" s="1" t="s">
        <v>237</v>
      </c>
      <c r="C25" s="8">
        <v>1000</v>
      </c>
      <c r="D25" s="7">
        <v>10</v>
      </c>
      <c r="E25" s="7">
        <f t="shared" si="2"/>
        <v>10000</v>
      </c>
      <c r="F25" s="7">
        <v>9000</v>
      </c>
      <c r="G25" s="7">
        <v>9000</v>
      </c>
      <c r="H25" s="7">
        <v>9000</v>
      </c>
    </row>
    <row r="26" spans="1:8" x14ac:dyDescent="0.3">
      <c r="B26" s="10" t="s">
        <v>43</v>
      </c>
      <c r="E26" s="9">
        <f>SUM(E19:E25)</f>
        <v>12465</v>
      </c>
      <c r="F26" s="9">
        <f>SUM(F19:F25)</f>
        <v>11101</v>
      </c>
      <c r="G26" s="9">
        <f>SUM(G19:G25)</f>
        <v>11065</v>
      </c>
      <c r="H26" s="9">
        <f>SUM(H19:H25)</f>
        <v>10814</v>
      </c>
    </row>
    <row r="27" spans="1:8" x14ac:dyDescent="0.3">
      <c r="B27" s="4"/>
    </row>
    <row r="28" spans="1:8" ht="15" thickBot="1" x14ac:dyDescent="0.35">
      <c r="B28" s="11" t="s">
        <v>44</v>
      </c>
      <c r="E28" s="19">
        <f>E14-E26</f>
        <v>2885</v>
      </c>
      <c r="F28" s="20">
        <f>F14-F26</f>
        <v>1121</v>
      </c>
      <c r="G28" s="20">
        <f>G14-G26</f>
        <v>685</v>
      </c>
      <c r="H28" s="20">
        <f>H14-H26</f>
        <v>1183</v>
      </c>
    </row>
    <row r="29" spans="1:8" ht="21.6" thickTop="1" x14ac:dyDescent="0.4">
      <c r="E29" s="18" t="str">
        <f>IF(E28&lt;0,"ERROR - DEFICIT BUDGET!!!","")</f>
        <v/>
      </c>
    </row>
    <row r="31" spans="1:8" x14ac:dyDescent="0.3">
      <c r="A31" s="14" t="s">
        <v>45</v>
      </c>
      <c r="E31" s="23" t="s">
        <v>47</v>
      </c>
    </row>
    <row r="32" spans="1:8" x14ac:dyDescent="0.3">
      <c r="B32" t="s">
        <v>48</v>
      </c>
      <c r="E32" s="8">
        <v>6547</v>
      </c>
    </row>
    <row r="33" spans="2:5" x14ac:dyDescent="0.3">
      <c r="B33" t="s">
        <v>49</v>
      </c>
      <c r="E33" s="7">
        <v>561</v>
      </c>
    </row>
    <row r="34" spans="2:5" x14ac:dyDescent="0.3">
      <c r="B34" t="s">
        <v>50</v>
      </c>
      <c r="E34" s="7">
        <v>0</v>
      </c>
    </row>
    <row r="35" spans="2:5" x14ac:dyDescent="0.3">
      <c r="B35" t="s">
        <v>51</v>
      </c>
      <c r="E35" s="7">
        <v>0</v>
      </c>
    </row>
    <row r="36" spans="2:5" x14ac:dyDescent="0.3">
      <c r="B36" t="s">
        <v>51</v>
      </c>
      <c r="E36" s="7">
        <v>0</v>
      </c>
    </row>
    <row r="37" spans="2:5" x14ac:dyDescent="0.3">
      <c r="B37" t="s">
        <v>51</v>
      </c>
      <c r="E37" s="7">
        <v>0</v>
      </c>
    </row>
    <row r="38" spans="2:5" ht="15" thickBot="1" x14ac:dyDescent="0.35">
      <c r="E38" s="15">
        <f>SUM(E32:E37)</f>
        <v>7108</v>
      </c>
    </row>
    <row r="39" spans="2:5" ht="15" thickTop="1" x14ac:dyDescent="0.3"/>
  </sheetData>
  <mergeCells count="4">
    <mergeCell ref="A2:H2"/>
    <mergeCell ref="A3:H3"/>
    <mergeCell ref="A4:H4"/>
    <mergeCell ref="A6:H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d924fb-f51f-42bf-89cc-c2a2eb5bc951" xsi:nil="true"/>
    <lcf76f155ced4ddcb4097134ff3c332f xmlns="75c4ed4b-b027-48fb-aeaa-5ab9740082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4EEB306843DE4899E7C417037BFA18" ma:contentTypeVersion="20" ma:contentTypeDescription="Create a new document." ma:contentTypeScope="" ma:versionID="d9ad36f94683b319fbe82acf535b88c9">
  <xsd:schema xmlns:xsd="http://www.w3.org/2001/XMLSchema" xmlns:xs="http://www.w3.org/2001/XMLSchema" xmlns:p="http://schemas.microsoft.com/office/2006/metadata/properties" xmlns:ns2="75c4ed4b-b027-48fb-aeaa-5ab974008214" xmlns:ns3="44d924fb-f51f-42bf-89cc-c2a2eb5bc951" targetNamespace="http://schemas.microsoft.com/office/2006/metadata/properties" ma:root="true" ma:fieldsID="fa03a5755d1ca011cb403d788e2f89b7" ns2:_="" ns3:_="">
    <xsd:import namespace="75c4ed4b-b027-48fb-aeaa-5ab974008214"/>
    <xsd:import namespace="44d924fb-f51f-42bf-89cc-c2a2eb5bc9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c4ed4b-b027-48fb-aeaa-5ab974008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c311698-f1de-4c5c-8584-da2d2251fac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d924fb-f51f-42bf-89cc-c2a2eb5bc9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0f7af1-032c-4415-9cd3-76b4e2104c3e}" ma:internalName="TaxCatchAll" ma:showField="CatchAllData" ma:web="44d924fb-f51f-42bf-89cc-c2a2eb5bc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C4C76-8B71-41B7-879E-3D035C98410F}">
  <ds:schemaRefs>
    <ds:schemaRef ds:uri="http://schemas.microsoft.com/office/2006/metadata/properties"/>
    <ds:schemaRef ds:uri="http://schemas.microsoft.com/office/infopath/2007/PartnerControls"/>
    <ds:schemaRef ds:uri="44d924fb-f51f-42bf-89cc-c2a2eb5bc951"/>
    <ds:schemaRef ds:uri="75c4ed4b-b027-48fb-aeaa-5ab974008214"/>
  </ds:schemaRefs>
</ds:datastoreItem>
</file>

<file path=customXml/itemProps2.xml><?xml version="1.0" encoding="utf-8"?>
<ds:datastoreItem xmlns:ds="http://schemas.openxmlformats.org/officeDocument/2006/customXml" ds:itemID="{49D667A5-EED4-4D81-98A2-DD7A7D740558}">
  <ds:schemaRefs>
    <ds:schemaRef ds:uri="http://schemas.microsoft.com/sharepoint/v3/contenttype/forms"/>
  </ds:schemaRefs>
</ds:datastoreItem>
</file>

<file path=customXml/itemProps3.xml><?xml version="1.0" encoding="utf-8"?>
<ds:datastoreItem xmlns:ds="http://schemas.openxmlformats.org/officeDocument/2006/customXml" ds:itemID="{C5C7E084-E2E0-46DB-8489-58206CF693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c4ed4b-b027-48fb-aeaa-5ab974008214"/>
    <ds:schemaRef ds:uri="44d924fb-f51f-42bf-89cc-c2a2eb5bc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vt:lpstr>
      <vt:lpstr>Revenue Accounts</vt:lpstr>
      <vt:lpstr>Expense Accounts</vt:lpstr>
      <vt:lpstr>Example 1</vt:lpstr>
      <vt:lpstr>Example 2</vt:lpstr>
      <vt:lpstr>Example 3</vt:lpstr>
    </vt:vector>
  </TitlesOfParts>
  <Manager/>
  <Company>Emergency Nurses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Huzar</dc:creator>
  <cp:keywords/>
  <dc:description/>
  <cp:lastModifiedBy>admin</cp:lastModifiedBy>
  <cp:revision/>
  <dcterms:created xsi:type="dcterms:W3CDTF">2015-06-01T18:01:48Z</dcterms:created>
  <dcterms:modified xsi:type="dcterms:W3CDTF">2024-08-19T10:23:16Z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0x010100A24EEB306843DE4899E7C417037BFA18</vt:lpwstr>
  </property>
  <property fmtid="{D5CDD505-2E9C-101B-9397-08002B2CF9AE}" pid="3" name="MediaServiceImageTags">
    <vt:lpwstr/>
  </property>
</Properties>
</file>